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comments13.xml" ContentType="application/vnd.openxmlformats-officedocument.spreadsheetml.comments+xml"/>
  <Override PartName="/xl/comments9.xml" ContentType="application/vnd.openxmlformats-officedocument.spreadsheetml.comments+xml"/>
  <Override PartName="/xl/comments1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6.xml" ContentType="application/vnd.openxmlformats-officedocument.spreadsheetml.comments+xml"/>
  <Override PartName="/xl/comments14.xml" ContentType="application/vnd.openxmlformats-officedocument.spreadsheetml.comments+xml"/>
  <Override PartName="/xl/charts/chart28.xml" ContentType="application/vnd.openxmlformats-officedocument.drawingml.chart+xml"/>
  <Override PartName="/xl/charts/chart27.xml" ContentType="application/vnd.openxmlformats-officedocument.drawingml.chart+xml"/>
  <Override PartName="/xl/charts/chart26.xml" ContentType="application/vnd.openxmlformats-officedocument.drawingml.chart+xml"/>
  <Override PartName="/xl/charts/chart25.xml" ContentType="application/vnd.openxmlformats-officedocument.drawingml.chart+xml"/>
  <Override PartName="/xl/charts/chart18.xml" ContentType="application/vnd.openxmlformats-officedocument.drawingml.chart+xml"/>
  <Override PartName="/xl/charts/chart24.xml" ContentType="application/vnd.openxmlformats-officedocument.drawingml.chart+xml"/>
  <Override PartName="/xl/charts/chart17.xml" ContentType="application/vnd.openxmlformats-officedocument.drawingml.chart+xml"/>
  <Override PartName="/xl/charts/chart23.xml" ContentType="application/vnd.openxmlformats-officedocument.drawingml.chart+xml"/>
  <Override PartName="/xl/charts/chart16.xml" ContentType="application/vnd.openxmlformats-officedocument.drawingml.chart+xml"/>
  <Override PartName="/xl/charts/chart22.xml" ContentType="application/vnd.openxmlformats-officedocument.drawingml.chart+xml"/>
  <Override PartName="/xl/charts/chart15.xml" ContentType="application/vnd.openxmlformats-officedocument.drawingml.chart+xml"/>
  <Override PartName="/xl/charts/chart21.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sharedStrings.xml" ContentType="application/vnd.openxmlformats-officedocument.spreadsheetml.sharedStrings+xml"/>
  <Override PartName="/xl/worksheets/_rels/sheet15.xml.rels" ContentType="application/vnd.openxmlformats-package.relationships+xml"/>
  <Override PartName="/xl/worksheets/_rels/sheet14.xml.rels" ContentType="application/vnd.openxmlformats-package.relationships+xml"/>
  <Override PartName="/xl/worksheets/_rels/sheet11.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xml.rels" ContentType="application/vnd.openxmlformats-package.relationships+xml"/>
  <Override PartName="/xl/worksheets/_rels/sheet12.xml.rels" ContentType="application/vnd.openxmlformats-package.relationships+xml"/>
  <Override PartName="/xl/worksheets/_rels/sheet8.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comments3.xml" ContentType="application/vnd.openxmlformats-officedocument.spreadsheetml.comments+xml"/>
  <Override PartName="/xl/drawings/_rels/drawing11.xml.rels" ContentType="application/vnd.openxmlformats-package.relationships+xml"/>
  <Override PartName="/xl/drawings/_rels/drawing12.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13.xml.rels" ContentType="application/vnd.openxmlformats-package.relationships+xml"/>
  <Override PartName="/xl/drawings/_rels/drawing5.xml.rels" ContentType="application/vnd.openxmlformats-package.relationships+xml"/>
  <Override PartName="/xl/drawings/_rels/drawing14.xml.rels" ContentType="application/vnd.openxmlformats-package.relationships+xml"/>
  <Override PartName="/xl/drawings/_rels/drawing6.xml.rels" ContentType="application/vnd.openxmlformats-package.relationships+xml"/>
  <Override PartName="/xl/drawings/_rels/drawing15.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1.xml.rels" ContentType="application/vnd.openxmlformats-package.relationships+xml"/>
  <Override PartName="/xl/drawings/_rels/drawing9.xml.rels" ContentType="application/vnd.openxmlformats-package.relationships+xml"/>
  <Override PartName="/xl/drawings/_rels/drawing2.xml.rels" ContentType="application/vnd.openxmlformats-package.relationships+xml"/>
  <Override PartName="/xl/drawings/_rels/drawing10.xml.rels" ContentType="application/vnd.openxmlformats-package.relationships+xml"/>
  <Override PartName="/xl/drawings/drawing15.xml" ContentType="application/vnd.openxmlformats-officedocument.drawing+xml"/>
  <Override PartName="/xl/drawings/vmlDrawing12.vml" ContentType="application/vnd.openxmlformats-officedocument.vmlDrawing"/>
  <Override PartName="/xl/drawings/drawing14.xml" ContentType="application/vnd.openxmlformats-officedocument.drawing+xml"/>
  <Override PartName="/xl/drawings/vmlDrawing11.vml" ContentType="application/vnd.openxmlformats-officedocument.vmlDrawing"/>
  <Override PartName="/xl/drawings/drawing13.xml" ContentType="application/vnd.openxmlformats-officedocument.drawing+xml"/>
  <Override PartName="/xl/drawings/vmlDrawing4.vml" ContentType="application/vnd.openxmlformats-officedocument.vmlDrawing"/>
  <Override PartName="/xl/drawings/drawing2.xml" ContentType="application/vnd.openxmlformats-officedocument.drawing+xml"/>
  <Override PartName="/xl/drawings/drawing6.xml" ContentType="application/vnd.openxmlformats-officedocument.drawing+xml"/>
  <Override PartName="/xl/drawings/vmlDrawing8.vml" ContentType="application/vnd.openxmlformats-officedocument.vmlDrawing"/>
  <Override PartName="/xl/drawings/vmlDrawing3.vml" ContentType="application/vnd.openxmlformats-officedocument.vmlDrawing"/>
  <Override PartName="/xl/drawings/drawing1.xml" ContentType="application/vnd.openxmlformats-officedocument.drawing+xml"/>
  <Override PartName="/xl/drawings/drawing5.xml" ContentType="application/vnd.openxmlformats-officedocument.drawing+xml"/>
  <Override PartName="/xl/drawings/vmlDrawing7.vml" ContentType="application/vnd.openxmlformats-officedocument.vmlDrawing"/>
  <Override PartName="/xl/drawings/vmlDrawing2.vml" ContentType="application/vnd.openxmlformats-officedocument.vmlDrawing"/>
  <Override PartName="/xl/drawings/drawing4.xml" ContentType="application/vnd.openxmlformats-officedocument.drawing+xml"/>
  <Override PartName="/xl/drawings/vmlDrawing6.vml" ContentType="application/vnd.openxmlformats-officedocument.vmlDrawing"/>
  <Override PartName="/xl/drawings/vmlDrawing1.vml" ContentType="application/vnd.openxmlformats-officedocument.vmlDrawing"/>
  <Override PartName="/xl/drawings/drawing3.xml" ContentType="application/vnd.openxmlformats-officedocument.drawing+xml"/>
  <Override PartName="/xl/drawings/vmlDrawing5.vml" ContentType="application/vnd.openxmlformats-officedocument.vmlDrawing"/>
  <Override PartName="/xl/drawings/drawing7.xml" ContentType="application/vnd.openxmlformats-officedocument.drawing+xml"/>
  <Override PartName="/xl/drawings/vmlDrawing9.vml" ContentType="application/vnd.openxmlformats-officedocument.vmlDrawing"/>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vmlDrawing10.vml" ContentType="application/vnd.openxmlformats-officedocument.vmlDrawing"/>
  <Override PartName="/xl/workbook.xml" ContentType="application/vnd.openxmlformats-officedocument.spreadsheetml.sheet.main+xml"/>
  <Override PartName="/xl/media/image28.png" ContentType="image/png"/>
  <Override PartName="/xl/media/image27.png" ContentType="image/png"/>
  <Override PartName="/xl/media/image26.png" ContentType="image/png"/>
  <Override PartName="/xl/media/image25.png" ContentType="image/png"/>
  <Override PartName="/xl/media/image18.png" ContentType="image/png"/>
  <Override PartName="/xl/media/image24.png" ContentType="image/png"/>
  <Override PartName="/xl/media/image17.png" ContentType="image/png"/>
  <Override PartName="/xl/media/image23.png" ContentType="image/png"/>
  <Override PartName="/xl/media/image16.png" ContentType="image/png"/>
  <Override PartName="/xl/media/image22.png" ContentType="image/png"/>
  <Override PartName="/xl/media/image15.png" ContentType="image/png"/>
  <Override PartName="/xl/media/image21.png" ContentType="image/png"/>
  <Override PartName="/xl/media/image19.png" ContentType="image/png"/>
  <Override PartName="/xl/media/image20.png" ContentType="image/png"/>
  <Override PartName="/xl/styles.xml" ContentType="application/vnd.openxmlformats-officedocument.spreadsheetml.styles+xml"/>
  <Override PartName="/xl/comments4.xml" ContentType="application/vnd.openxmlformats-officedocument.spreadsheetml.comments+xml"/>
  <Override PartName="/xl/_rels/workbook.xml.rels" ContentType="application/vnd.openxmlformats-package.relationships+xml"/>
  <Override PartName="/xl/comments5.xml" ContentType="application/vnd.openxmlformats-officedocument.spreadsheetml.comment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0"/>
  </bookViews>
  <sheets>
    <sheet name="Read Me" sheetId="1" state="visible" r:id="rId2"/>
    <sheet name="Set up" sheetId="2" state="visible" r:id="rId3"/>
    <sheet name="Period1" sheetId="3" state="visible" r:id="rId4"/>
    <sheet name="Period2" sheetId="4" state="visible" r:id="rId5"/>
    <sheet name="Period3" sheetId="5" state="visible" r:id="rId6"/>
    <sheet name="Period4" sheetId="6" state="visible" r:id="rId7"/>
    <sheet name="Period5" sheetId="7" state="visible" r:id="rId8"/>
    <sheet name="Period6" sheetId="8" state="visible" r:id="rId9"/>
    <sheet name="Period7" sheetId="9" state="visible" r:id="rId10"/>
    <sheet name="Period8" sheetId="10" state="visible" r:id="rId11"/>
    <sheet name="Period9" sheetId="11" state="visible" r:id="rId12"/>
    <sheet name="Period10" sheetId="12" state="visible" r:id="rId13"/>
    <sheet name="Period11" sheetId="13" state="visible" r:id="rId14"/>
    <sheet name="Period12" sheetId="14" state="visible" r:id="rId15"/>
    <sheet name="Graph" sheetId="15" state="visible" r:id="rId16"/>
  </sheets>
  <calcPr iterateCount="100" refMode="A1" iterate="false" iterateDelta="0.001"/>
  <extLst>
    <ext xmlns:loext="http://schemas.libreoffice.org/" uri="{7626C862-2A13-11E5-B345-FEFF819CDC9F}">
      <loext:extCalcPr stringRefSyntax="CalcA1ExcelA1"/>
    </ext>
  </extLst>
</workbook>
</file>

<file path=xl/comments10.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11.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12.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13.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14.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3.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4.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5.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6.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7.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8.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comments9.xml><?xml version="1.0" encoding="utf-8"?>
<comments xmlns="http://schemas.openxmlformats.org/spreadsheetml/2006/main" xmlns:xdr="http://schemas.openxmlformats.org/drawingml/2006/spreadsheetDrawing">
  <authors>
    <author/>
  </authors>
  <commentList>
    <comment ref="D8" authorId="0">
      <text>
        <r>
          <rPr>
            <sz val="10"/>
            <rFont val="MS Sans Serif"/>
            <family val="2"/>
          </rPr>
          <t xml:space="preserve">These cells will show/remind you how much area was in crop/hay etc the previous period</t>
        </r>
      </text>
    </comment>
    <comment ref="F16" authorId="0">
      <text>
        <r>
          <rPr>
            <sz val="10"/>
            <rFont val="MS Sans Serif"/>
            <family val="2"/>
          </rPr>
          <t xml:space="preserve">The figures in this column are the sum total individual daily feed intakes for each class of stock. They are the sum of both pasture and feed supplements as entered in columns to the right.</t>
        </r>
      </text>
    </comment>
    <comment ref="F46" authorId="0">
      <text>
        <r>
          <rPr>
            <sz val="10"/>
            <rFont val="MS Sans Serif"/>
            <family val="2"/>
          </rPr>
          <t xml:space="preserve">Try to get this figure to  match Target Av Farm cover as close as possible  by adjusting feeding rates, stock numbers, supplements fed etc.</t>
        </r>
      </text>
    </comment>
    <comment ref="F47" authorId="0">
      <text>
        <r>
          <rPr>
            <sz val="10"/>
            <rFont val="MS Sans Serif"/>
            <family val="2"/>
          </rPr>
          <t xml:space="preserve">Consider the Target Av Farm Cover as a bench mark to work towards</t>
        </r>
      </text>
    </comment>
    <comment ref="G16" authorId="0">
      <text>
        <r>
          <rPr>
            <sz val="10"/>
            <rFont val="MS Sans Serif"/>
            <family val="2"/>
          </rPr>
          <t xml:space="preserve">Enter kg DM intake for each feed type in cells below each feed description. Figures directly to the right of each column you enter data are to remind you what you fed daily the previous period</t>
        </r>
      </text>
    </comment>
    <comment ref="G49" authorId="0">
      <text>
        <r>
          <rPr>
            <sz val="10"/>
            <rFont val="MS Sans Serif"/>
            <family val="2"/>
          </rPr>
          <t xml:space="preserve">This figure can help you decide if you need to feed more supplements or take area out for hay / silage etc
</t>
        </r>
      </text>
    </comment>
    <comment ref="H16" authorId="0">
      <text>
        <r>
          <rPr>
            <sz val="10"/>
            <rFont val="MS Sans Serif"/>
            <family val="2"/>
          </rPr>
          <t xml:space="preserve">These cells below will show/remind you how much  was fed daily in the previous period</t>
        </r>
      </text>
    </comment>
    <comment ref="M1" authorId="0">
      <text>
        <r>
          <rPr>
            <sz val="10"/>
            <rFont val="MS Sans Serif"/>
            <family val="2"/>
          </rPr>
          <t xml:space="preserve">Look for red mark in corner of cell
Hover mouse over to read comments</t>
        </r>
      </text>
    </comment>
  </commentList>
</comments>
</file>

<file path=xl/sharedStrings.xml><?xml version="1.0" encoding="utf-8"?>
<sst xmlns="http://schemas.openxmlformats.org/spreadsheetml/2006/main" count="1159" uniqueCount="205">
  <si>
    <t xml:space="preserve">Version1806</t>
  </si>
  <si>
    <t xml:space="preserve">Please read all of this</t>
  </si>
  <si>
    <t xml:space="preserve">This spreadsheet accompanies the book Pasture Feed Budgeting - A complete guide to pasture feed budgeting for managers of pasture and grazing animals. </t>
  </si>
  <si>
    <t xml:space="preserve">This book can be purchased from www.grazetech.com.au  </t>
  </si>
  <si>
    <t xml:space="preserve">This spreadsheet is designed to work on Microsoft Excel 2003 or newer. It will also work in LibreOffice Calc, OpenOffice Calc and FreeOffice – of which these last three can be downloaded from the internet for free.</t>
  </si>
  <si>
    <t xml:space="preserve">Make a back up of this spreadsheet and store in a safe place.</t>
  </si>
  <si>
    <t xml:space="preserve">Save this spreadsheet under a different name (eg File &gt;&gt;Save As) before entering data for your own farm situation.</t>
  </si>
  <si>
    <t xml:space="preserve">Please pass any comments about these spreadsheets to info@grazetech.com.au</t>
  </si>
  <si>
    <t xml:space="preserve">This spreadsheet workbook is intended for pasture based forecast feed budgets. Hay, silage, crops and meal are considered as supplements.</t>
  </si>
  <si>
    <t xml:space="preserve">Pasture and feed supplements are all expressed in kilograms dry matter (kg DM). There is no facility to enter energy values. </t>
  </si>
  <si>
    <t xml:space="preserve">This has been to keep things simple</t>
  </si>
  <si>
    <t xml:space="preserve">Differences in feed energy values can be accommodated by increasing or decreasing the amounts of kg DM presented for consumption or through altering feed utilisation factors</t>
  </si>
  <si>
    <t xml:space="preserve">Objective (logic) behind  forecast feed budgeting</t>
  </si>
  <si>
    <r>
      <rPr>
        <sz val="12"/>
        <rFont val="Arial"/>
        <family val="2"/>
      </rPr>
      <t xml:space="preserve">The </t>
    </r>
    <r>
      <rPr>
        <b val="true"/>
        <sz val="12"/>
        <rFont val="Arial"/>
        <family val="2"/>
      </rPr>
      <t xml:space="preserve">target average farm covers </t>
    </r>
    <r>
      <rPr>
        <sz val="12"/>
        <rFont val="Arial"/>
        <family val="2"/>
      </rPr>
      <t xml:space="preserve">should be considered as farming benchmarks to aim for.  </t>
    </r>
  </si>
  <si>
    <t xml:space="preserve">When a farm is correctly stocked and animals correctly fed, target average farm covers should be attainable.</t>
  </si>
  <si>
    <t xml:space="preserve">Target average farm covers are something you will need to sort out for your own situation. In an ideal world, it could be argued that they would average  around 2250  kg DM/ha + or – 250 .  </t>
  </si>
  <si>
    <r>
      <rPr>
        <sz val="12"/>
        <rFont val="Arial"/>
        <family val="2"/>
      </rPr>
      <t xml:space="preserve">Pasture forecast feed budgets are based on trying to match </t>
    </r>
    <r>
      <rPr>
        <b val="true"/>
        <sz val="12"/>
        <rFont val="Arial"/>
        <family val="2"/>
      </rPr>
      <t xml:space="preserve">forecasted</t>
    </r>
    <r>
      <rPr>
        <sz val="12"/>
        <rFont val="Arial"/>
        <family val="2"/>
      </rPr>
      <t xml:space="preserve"> average farm covers as close as possible to  </t>
    </r>
    <r>
      <rPr>
        <b val="true"/>
        <sz val="12"/>
        <rFont val="Arial"/>
        <family val="2"/>
      </rPr>
      <t xml:space="preserve">target average farm covers.</t>
    </r>
    <r>
      <rPr>
        <sz val="12"/>
        <rFont val="Arial"/>
        <family val="2"/>
      </rPr>
      <t xml:space="preserve"> </t>
    </r>
  </si>
  <si>
    <r>
      <rPr>
        <sz val="12"/>
        <rFont val="Arial"/>
        <family val="2"/>
      </rPr>
      <t xml:space="preserve">Altering stock numbers and amount of pasture feed per head will alter the</t>
    </r>
    <r>
      <rPr>
        <b val="true"/>
        <sz val="12"/>
        <rFont val="Arial"/>
        <family val="2"/>
      </rPr>
      <t xml:space="preserve"> forecasted average farm cover</t>
    </r>
    <r>
      <rPr>
        <sz val="12"/>
        <rFont val="Arial"/>
        <family val="2"/>
      </rPr>
      <t xml:space="preserve">.</t>
    </r>
  </si>
  <si>
    <t xml:space="preserve">Differences between forecasted and target average farm covers represent feed deficits or surpluses (assuming stock are correctly fed).</t>
  </si>
  <si>
    <t xml:space="preserve">Deficits can be managed by substituting pasture feed with feed supplements. Surpluses can be managed by taking an area of pasture out for hay or silage.</t>
  </si>
  <si>
    <t xml:space="preserve">The feed budget accommodates several classes of stock and supplementary feed types, including areas of fodder crop.</t>
  </si>
  <si>
    <t xml:space="preserve">Av farm covers &gt; 3000 kg DM/ha imply some pastures are likely to  be going to seed and losing quality whereas Av farm covers &lt; 1900 kg DM/ha imply  many pastures will be overgrazed.</t>
  </si>
  <si>
    <t xml:space="preserve">NB: The average farm cover (kg DM/ha) = the total dry matter on the farm divided by the area of the farm in pasture . It is NOT the average of pasture covers (unless ALL pastures are of identical area)</t>
  </si>
  <si>
    <t xml:space="preserve">How to use this spreadsheet</t>
  </si>
  <si>
    <r>
      <rPr>
        <sz val="12"/>
        <rFont val="Arial"/>
        <family val="2"/>
      </rPr>
      <t xml:space="preserve">In all instances throughout this spreadsheet workbook,  enter data only where  characters are</t>
    </r>
    <r>
      <rPr>
        <b val="true"/>
        <sz val="12"/>
        <color rgb="FF0000FF"/>
        <rFont val="MS Sans Serif"/>
        <family val="2"/>
      </rPr>
      <t xml:space="preserve"> bold blue.</t>
    </r>
  </si>
  <si>
    <t xml:space="preserve">Each worksheet in protected enabling users to enter dat only in non-locked (non protected) cells'. This is simply a precaution to stop the user from overwriting formulas etc
</t>
  </si>
  <si>
    <t xml:space="preserve"> You can however 'unprotect' the worksheet should you need to by going to  Tools&gt;&gt;Unprotect. There is no password required to protect or unprotect the worksheets.</t>
  </si>
  <si>
    <t xml:space="preserve">You can therefore change the spreadsheet should you wish to. You will however need to have a good understanding of how spreadsheets work to do so. </t>
  </si>
  <si>
    <r>
      <rPr>
        <b val="true"/>
        <sz val="12"/>
        <rFont val="Arial"/>
        <family val="2"/>
      </rPr>
      <t xml:space="preserve">To use the feed budget, you must </t>
    </r>
    <r>
      <rPr>
        <b val="true"/>
        <sz val="12"/>
        <rFont val="MS Sans Serif"/>
        <family val="2"/>
      </rPr>
      <t xml:space="preserve">start with and complete as much as possible in the  'Set up' worksheet. </t>
    </r>
  </si>
  <si>
    <t xml:space="preserve">Set up worksheet</t>
  </si>
  <si>
    <t xml:space="preserve">Set Up &gt;&gt;&gt; Farm Details</t>
  </si>
  <si>
    <t xml:space="preserve">Start by entering the Farm Name, and  the  effective farm area .</t>
  </si>
  <si>
    <t xml:space="preserve">Set Up &gt;&gt;&gt;Forecast Intervals (Periods) for feed budget </t>
  </si>
  <si>
    <t xml:space="preserve">Enter the Start Date for the feed budget. Follow by entering  the number of days for each period</t>
  </si>
  <si>
    <t xml:space="preserve"> The number of days will determine the end date of each period. The end date  of one period becomes the opening date for the following period.</t>
  </si>
  <si>
    <t xml:space="preserve">The spreadsheet accommodates 12 periods. You can use as few or many of these as required.</t>
  </si>
  <si>
    <t xml:space="preserve"> The period lengths can be any length although monthly intervals are typically useful. </t>
  </si>
  <si>
    <t xml:space="preserve">  Be sure to enter the Target average Farm Covers for the end of each period, the  predicted Pasture Growth Rates for each period, Stock classes and numbers, Supplement types and amounts on hand.</t>
  </si>
  <si>
    <t xml:space="preserve">Sample data is used in ‘Set up’.  Overwrite these with your own where applicable.</t>
  </si>
  <si>
    <t xml:space="preserve">You can use default stock types/classes or overwrite with your own. Likewise with supplements. Changes will ripple through to subsequent worksheets (periods).</t>
  </si>
  <si>
    <t xml:space="preserve">Set Up &gt;&gt;&gt;Pasture Growth Rates</t>
  </si>
  <si>
    <t xml:space="preserve">Enter pasture growth rates for each period. The spreadsheet accommodates 3 pasture types, Good, Average, Poor.  You can use all or any of these.</t>
  </si>
  <si>
    <t xml:space="preserve">You may choose to overwrite these heading with something like ‘ irrigated’,’ non-irrigated’, ‘hills’ etc.  </t>
  </si>
  <si>
    <t xml:space="preserve">Just be sure that you enter the percentage presence of each  pasture type for  the farm and that they all add up to 100% even if you opt for only one type.</t>
  </si>
  <si>
    <t xml:space="preserve">Set Up &gt;&gt;&gt;Average Farm Cover  targets</t>
  </si>
  <si>
    <t xml:space="preserve">Start by entering the actual average Farm Cover for the opening data of period 1. You may have determined this figure from farm measurement or estimation.</t>
  </si>
  <si>
    <t xml:space="preserve">Continue by entering the Target (desired) average farm covers for the closing of each period. </t>
  </si>
  <si>
    <t xml:space="preserve">Set Up &gt;&gt;&gt;Feed Supplements and their Utilisation</t>
  </si>
  <si>
    <t xml:space="preserve">Enter supplement types, their expected utilisation percentages and enter the  quantity (kg DM) on hand for each supplement type as at the start of period 1.</t>
  </si>
  <si>
    <t xml:space="preserve">You can overwrite the supplement types with your own descriptions.</t>
  </si>
  <si>
    <t xml:space="preserve">Set Up &gt;&gt;&gt;Target stock numbers and target total daily  individual feed intakes</t>
  </si>
  <si>
    <t xml:space="preserve">Enter target (desired) stock numbers and individual target (desired)  daily feed intakes for each class of stock  for each time period. Feed intakes include both pasture and supplements.</t>
  </si>
  <si>
    <t xml:space="preserve">These figures will  trickle through to each respective ‘period’ worksheet and serve as useful prompts/reminders for when you fine-tune the forecast feed budget.</t>
  </si>
  <si>
    <t xml:space="preserve">You can overwrite the stock  types with your own descriptions.</t>
  </si>
  <si>
    <t xml:space="preserve">Period ‘n’  worksheet(s)</t>
  </si>
  <si>
    <t xml:space="preserve">Period ‘n’ &gt;&gt;&gt; Pasture Supply</t>
  </si>
  <si>
    <t xml:space="preserve">Enter any area taken out of pasture for crops or hay/silage. This is important as any area taken out will impact on the total pasture available on the farm (and therefore average farm covers).</t>
  </si>
  <si>
    <t xml:space="preserve">Period ‘n’ &gt;&gt;&gt; Supplements</t>
  </si>
  <si>
    <t xml:space="preserve">You can select  and reorder how  each supplement type displays via the pull down menus for each period. </t>
  </si>
  <si>
    <t xml:space="preserve">You can add more kilograms to each supplement type  in the ‘Add more’ column. This might be  when for example,  hay or silage has been made or purchased or when a crop becomes ready to feed off or when other supplements such as meal are bought in.</t>
  </si>
  <si>
    <t xml:space="preserve">Period ‘n’ &gt;&gt;&gt;Feed Demand</t>
  </si>
  <si>
    <t xml:space="preserve">You can select  and reorder  each stock/class  type  via the pull down menus for each period. The target stock numbers and target daily feed intakes </t>
  </si>
  <si>
    <t xml:space="preserve">will have trickled through from set up. </t>
  </si>
  <si>
    <t xml:space="preserve">Enter the actual stock numbers, and pasture and supplement intakes for each class of stock. </t>
  </si>
  <si>
    <t xml:space="preserve">The figures you enter for stock numbers, pasture and supplement intakes may or may not agree with the targets – this is up to you. See comments above in</t>
  </si>
  <si>
    <t xml:space="preserve">section headed Objective (logic) behind  forecast feed budgeting</t>
  </si>
  <si>
    <t xml:space="preserve">Period ‘n’ &gt;&gt;&gt; Feed Required to Offer</t>
  </si>
  <si>
    <t xml:space="preserve">There is nothing to enter here. This table serves as a guide as to how much feed of each type should be offered to each class of stock to ensure they receive</t>
  </si>
  <si>
    <t xml:space="preserve">the correct nett quantities (in the gut) to meet production goals while still accounting for losses due to feed utilisation (eg feed lost due to say tramping underfoot) </t>
  </si>
  <si>
    <t xml:space="preserve">Period ‘n’ &gt;&gt;&gt; Average Farm Cover data</t>
  </si>
  <si>
    <t xml:space="preserve">There is nothing to enter here. This information (including the graph) serves as a guide while adjusting the stock numbers and feed inputs. See comments above</t>
  </si>
  <si>
    <t xml:space="preserve">in the section headed ‘Objective (logic) behind  forecast feed budgeting’ .</t>
  </si>
  <si>
    <t xml:space="preserve">Set Up</t>
  </si>
  <si>
    <t xml:space="preserve"> NB A red mark in corner denotes a comment to read . Hold cursor over mark to read comment</t>
  </si>
  <si>
    <t xml:space="preserve">Farm Details</t>
  </si>
  <si>
    <t xml:space="preserve">Notes:</t>
  </si>
  <si>
    <t xml:space="preserve">Farm Name</t>
  </si>
  <si>
    <t xml:space="preserve">Farm A</t>
  </si>
  <si>
    <r>
      <rPr>
        <sz val="10"/>
        <color rgb="FF000000"/>
        <rFont val="Arial"/>
        <family val="2"/>
      </rPr>
      <t xml:space="preserve">You can </t>
    </r>
    <r>
      <rPr>
        <b val="true"/>
        <sz val="10"/>
        <color rgb="FF000000"/>
        <rFont val="Arial"/>
        <family val="2"/>
      </rPr>
      <t xml:space="preserve">overwrite</t>
    </r>
    <r>
      <rPr>
        <sz val="10"/>
        <color rgb="FF000000"/>
        <rFont val="Arial"/>
        <family val="2"/>
      </rPr>
      <t xml:space="preserve"> the Farm Name with your own</t>
    </r>
  </si>
  <si>
    <t xml:space="preserve">Farm Area</t>
  </si>
  <si>
    <t xml:space="preserve">Effective Farm Area</t>
  </si>
  <si>
    <t xml:space="preserve">ha</t>
  </si>
  <si>
    <t xml:space="preserve">The effective farm area is often taken to be the total farm area less 5% allowance for laneways, drains, buildings</t>
  </si>
  <si>
    <t xml:space="preserve">The spreadsheet accommodates 12 periods. Data entered in the date field cells will determine the end date of each period. </t>
  </si>
  <si>
    <t xml:space="preserve">The end date  of one period becomes the opening date for the following period.</t>
  </si>
  <si>
    <t xml:space="preserve">Forecast Intervals (Periods) for feed budget </t>
  </si>
  <si>
    <t xml:space="preserve">You might choose monthly intervals where growth rates or demand are  more or less constant, or shorten tntervals hiem to as little as e.g. 10 days - as you see fit</t>
  </si>
  <si>
    <t xml:space="preserve">Period 1</t>
  </si>
  <si>
    <t xml:space="preserve">Period 2</t>
  </si>
  <si>
    <t xml:space="preserve">Period 3</t>
  </si>
  <si>
    <t xml:space="preserve">Period 4</t>
  </si>
  <si>
    <t xml:space="preserve">Period 5</t>
  </si>
  <si>
    <t xml:space="preserve">Period 6</t>
  </si>
  <si>
    <t xml:space="preserve">Period 7</t>
  </si>
  <si>
    <t xml:space="preserve">Period 8</t>
  </si>
  <si>
    <t xml:space="preserve">Period 9</t>
  </si>
  <si>
    <t xml:space="preserve">Period 10</t>
  </si>
  <si>
    <t xml:space="preserve">Period 11</t>
  </si>
  <si>
    <t xml:space="preserve">Period 12</t>
  </si>
  <si>
    <t xml:space="preserve">Enter Start date dd/mm/yy  &gt;&gt;&gt;</t>
  </si>
  <si>
    <r>
      <rPr>
        <sz val="10"/>
        <rFont val="Arial"/>
        <family val="2"/>
      </rPr>
      <t xml:space="preserve">Interval (state no# of days)</t>
    </r>
    <r>
      <rPr>
        <b val="true"/>
        <sz val="10"/>
        <rFont val="Arial"/>
        <family val="2"/>
      </rPr>
      <t xml:space="preserve"> &gt;&gt;&gt;</t>
    </r>
  </si>
  <si>
    <t xml:space="preserve">Closing date of period </t>
  </si>
  <si>
    <t xml:space="preserve">Pasture Growth Rates</t>
  </si>
  <si>
    <t xml:space="preserve"> Pasture growth rates often vary significantly on different parts of a farm – especially on irrigated,  large or development properties.  To accommodate this, three pasture types  (good, average, poor) are nominated below </t>
  </si>
  <si>
    <r>
      <rPr>
        <sz val="10"/>
        <rFont val="Arial"/>
        <family val="2"/>
      </rPr>
      <t xml:space="preserve">You can enter pasture average daily growth rates for</t>
    </r>
    <r>
      <rPr>
        <b val="true"/>
        <sz val="10"/>
        <rFont val="Arial"/>
        <family val="2"/>
      </rPr>
      <t xml:space="preserve"> any or all </t>
    </r>
    <r>
      <rPr>
        <sz val="10"/>
        <rFont val="Arial"/>
        <family val="2"/>
      </rPr>
      <t xml:space="preserve">of the pasture types as reflects your situation.  For example, all (100%)  good pasture. Just be sure that the combined percentages for each pasture type total to100%.</t>
    </r>
  </si>
  <si>
    <t xml:space="preserve">Enter  pasture growth  rates (kg dm/ha/day ) for each period and  type of  pasture below</t>
  </si>
  <si>
    <t xml:space="preserve">to</t>
  </si>
  <si>
    <t xml:space="preserve">Good pasture</t>
  </si>
  <si>
    <t xml:space="preserve">Average pasture</t>
  </si>
  <si>
    <t xml:space="preserve">Poor pasture</t>
  </si>
  <si>
    <t xml:space="preserve">Weighted average pasture growth kg DM/ha/day</t>
  </si>
  <si>
    <t xml:space="preserve">Average Farm Cover  targets</t>
  </si>
  <si>
    <r>
      <rPr>
        <sz val="10"/>
        <rFont val="Arial"/>
        <family val="2"/>
      </rPr>
      <t xml:space="preserve">1) Enter </t>
    </r>
    <r>
      <rPr>
        <b val="true"/>
        <sz val="10"/>
        <rFont val="Arial"/>
        <family val="2"/>
      </rPr>
      <t xml:space="preserve">actual</t>
    </r>
    <r>
      <rPr>
        <sz val="10"/>
        <rFont val="Arial"/>
        <family val="2"/>
      </rPr>
      <t xml:space="preserve"> Average Farm Cover  for the </t>
    </r>
  </si>
  <si>
    <r>
      <rPr>
        <sz val="10"/>
        <rFont val="Arial"/>
        <family val="2"/>
      </rPr>
      <t xml:space="preserve">      </t>
    </r>
    <r>
      <rPr>
        <b val="true"/>
        <sz val="10"/>
        <rFont val="Arial"/>
        <family val="2"/>
      </rPr>
      <t xml:space="preserve">opening</t>
    </r>
    <r>
      <rPr>
        <sz val="10"/>
        <rFont val="Arial"/>
        <family val="2"/>
      </rPr>
      <t xml:space="preserve"> of </t>
    </r>
    <r>
      <rPr>
        <b val="true"/>
        <sz val="10"/>
        <rFont val="Arial"/>
        <family val="2"/>
      </rPr>
      <t xml:space="preserve">Period 1</t>
    </r>
    <r>
      <rPr>
        <sz val="10"/>
        <rFont val="Arial"/>
        <family val="2"/>
      </rPr>
      <t xml:space="preserve">  here  </t>
    </r>
    <r>
      <rPr>
        <b val="true"/>
        <sz val="10"/>
        <rFont val="Arial"/>
        <family val="2"/>
      </rPr>
      <t xml:space="preserve">&gt;&gt;&gt;&gt;&gt;</t>
    </r>
  </si>
  <si>
    <r>
      <rPr>
        <sz val="10"/>
        <rFont val="Arial"/>
        <family val="2"/>
      </rPr>
      <t xml:space="preserve"> 2) Enter closing </t>
    </r>
    <r>
      <rPr>
        <b val="true"/>
        <sz val="10"/>
        <rFont val="Arial"/>
        <family val="2"/>
      </rPr>
      <t xml:space="preserve">TARGET </t>
    </r>
    <r>
      <rPr>
        <sz val="10"/>
        <rFont val="Arial"/>
        <family val="2"/>
      </rPr>
      <t xml:space="preserve"> (desired) Average Farm Pasture Covers</t>
    </r>
  </si>
  <si>
    <r>
      <rPr>
        <sz val="10"/>
        <rFont val="Arial"/>
        <family val="2"/>
      </rPr>
      <t xml:space="preserve"> for each period here </t>
    </r>
    <r>
      <rPr>
        <b val="true"/>
        <sz val="10"/>
        <rFont val="Arial"/>
        <family val="2"/>
      </rPr>
      <t xml:space="preserve">&gt;&gt;&gt;</t>
    </r>
  </si>
  <si>
    <t xml:space="preserve">Pasture Utilisation%</t>
  </si>
  <si>
    <t xml:space="preserve">The percentage of feed utilised can vary by feed type, means of feeding and time of year. For example pasture utilisation may be lower in wetter months compared to dry.  Utilisation of pasture silage may be higher with  wrapped silage compared to pit silage.</t>
  </si>
  <si>
    <t xml:space="preserve">Enter the utilisation% as a number . Eg 90 for 90%. This means 90% of the feed stuff offered ends up in the animals stomach when grazed, 10% is lost to wastage (eg losses due to treading/trampling  damage etc).  NB: Wastage does NOT include the pasture residual.</t>
  </si>
  <si>
    <t xml:space="preserve">The spread sheet will automatically account for the utilisation % when calculating actual feed stuff used. For example if 1000 kg DM is offered to stock, and the utilisation is 90%, the program will calculate that 1111 kg DM of feed stuff was used.</t>
  </si>
  <si>
    <t xml:space="preserve">Enter Utilisation % for each month</t>
  </si>
  <si>
    <t xml:space="preserve">Pasture</t>
  </si>
  <si>
    <t xml:space="preserve">Feed Supplements and their Utilisation</t>
  </si>
  <si>
    <t xml:space="preserve">kg DM on hand </t>
  </si>
  <si>
    <t xml:space="preserve">Supplement</t>
  </si>
  <si>
    <t xml:space="preserve">Utilisation %</t>
  </si>
  <si>
    <r>
      <rPr>
        <sz val="10"/>
        <rFont val="Arial"/>
        <family val="2"/>
      </rPr>
      <t xml:space="preserve">start </t>
    </r>
    <r>
      <rPr>
        <b val="true"/>
        <sz val="10"/>
        <rFont val="Arial"/>
        <family val="2"/>
      </rPr>
      <t xml:space="preserve">Period1</t>
    </r>
  </si>
  <si>
    <t xml:space="preserve">Pasture Silage</t>
  </si>
  <si>
    <t xml:space="preserve">Maize Silage</t>
  </si>
  <si>
    <t xml:space="preserve">Meadow Hay</t>
  </si>
  <si>
    <t xml:space="preserve">Crop</t>
  </si>
  <si>
    <t xml:space="preserve">Meal</t>
  </si>
  <si>
    <t xml:space="preserve">target stock numbers and target total daily  individual feed intakes</t>
  </si>
  <si>
    <t xml:space="preserve">Enter target stock numbers and individual target daily feed intakes for each class of stock and for each time period.</t>
  </si>
  <si>
    <t xml:space="preserve">These are only suggested stock types and classes. </t>
  </si>
  <si>
    <t xml:space="preserve">You can overwrite these with your own.</t>
  </si>
  <si>
    <t xml:space="preserve">Milking Cows Herd A</t>
  </si>
  <si>
    <t xml:space="preserve">Numbers</t>
  </si>
  <si>
    <t xml:space="preserve">Total Intake (kg DM/head/day)</t>
  </si>
  <si>
    <t xml:space="preserve">Milking Cows Herd B</t>
  </si>
  <si>
    <t xml:space="preserve">Dry Fats</t>
  </si>
  <si>
    <t xml:space="preserve">Dry thins</t>
  </si>
  <si>
    <t xml:space="preserve">R 2yr heifers</t>
  </si>
  <si>
    <t xml:space="preserve">Heifer Calves</t>
  </si>
  <si>
    <t xml:space="preserve">Bull Calves</t>
  </si>
  <si>
    <t xml:space="preserve">Bulls</t>
  </si>
  <si>
    <t xml:space="preserve">Springers</t>
  </si>
  <si>
    <t xml:space="preserve">Other</t>
  </si>
  <si>
    <t xml:space="preserve">totals </t>
  </si>
  <si>
    <r>
      <rPr>
        <b val="true"/>
        <sz val="12"/>
        <color rgb="FF000000"/>
        <rFont val="Arial"/>
        <family val="2"/>
      </rPr>
      <t xml:space="preserve">Enter into</t>
    </r>
    <r>
      <rPr>
        <b val="true"/>
        <sz val="12"/>
        <color rgb="FF0000FF"/>
        <rFont val="Arial"/>
        <family val="2"/>
      </rPr>
      <t xml:space="preserve"> Blue Cells </t>
    </r>
    <r>
      <rPr>
        <b val="true"/>
        <sz val="12"/>
        <color rgb="FF000000"/>
        <rFont val="Arial"/>
        <family val="2"/>
      </rPr>
      <t xml:space="preserve">ONLY</t>
    </r>
  </si>
  <si>
    <t xml:space="preserve">Period </t>
  </si>
  <si>
    <t xml:space="preserve">Look for red mark in corner of cell
Hover mouse over to read comments/tips</t>
  </si>
  <si>
    <t xml:space="preserve">NB: * denotes where  information shown is established  ‘Set up’</t>
  </si>
  <si>
    <t xml:space="preserve">Pasture Supply</t>
  </si>
  <si>
    <t xml:space="preserve">Supplements</t>
  </si>
  <si>
    <r>
      <rPr>
        <sz val="8"/>
        <rFont val="Arial"/>
        <family val="2"/>
      </rPr>
      <t xml:space="preserve">*Opening date (</t>
    </r>
    <r>
      <rPr>
        <b val="true"/>
        <sz val="8"/>
        <rFont val="Arial"/>
        <family val="2"/>
      </rPr>
      <t xml:space="preserve">Alter in Set up</t>
    </r>
    <r>
      <rPr>
        <sz val="8"/>
        <rFont val="Arial"/>
        <family val="2"/>
      </rPr>
      <t xml:space="preserve">)</t>
    </r>
  </si>
  <si>
    <t xml:space="preserve">On Hand</t>
  </si>
  <si>
    <t xml:space="preserve">USED (consumed) </t>
  </si>
  <si>
    <t xml:space="preserve">Add more</t>
  </si>
  <si>
    <t xml:space="preserve">Remaining</t>
  </si>
  <si>
    <t xml:space="preserve">*Forecasting  (state no# of days)</t>
  </si>
  <si>
    <t xml:space="preserve">Select below</t>
  </si>
  <si>
    <t xml:space="preserve">(kg DM)</t>
  </si>
  <si>
    <t xml:space="preserve"> (kg DM)</t>
  </si>
  <si>
    <t xml:space="preserve">End of interval date </t>
  </si>
  <si>
    <t xml:space="preserve">*Total effective farm area (ha)</t>
  </si>
  <si>
    <t xml:space="preserve">Previously</t>
  </si>
  <si>
    <t xml:space="preserve">Area in forage crops (ha)</t>
  </si>
  <si>
    <t xml:space="preserve">Area shut for hay/silage (ha)</t>
  </si>
  <si>
    <t xml:space="preserve">Nett Pasture available for grazing (ha)</t>
  </si>
  <si>
    <t xml:space="preserve">NB: feed  utilisation %’s are determined in ‘Set up’  and these automatically increase  the USED (consumed) values above.</t>
  </si>
  <si>
    <t xml:space="preserve">*Target av daily pasture growth rate </t>
  </si>
  <si>
    <t xml:space="preserve">kg DM/ha/day</t>
  </si>
  <si>
    <r>
      <rPr>
        <sz val="10"/>
        <rFont val="Arial"/>
        <family val="2"/>
      </rPr>
      <t xml:space="preserve">NB:  -ve </t>
    </r>
    <r>
      <rPr>
        <sz val="10"/>
        <color rgb="FFFF420E"/>
        <rFont val="Arial"/>
        <family val="2"/>
      </rPr>
      <t xml:space="preserve">red numbers</t>
    </r>
    <r>
      <rPr>
        <sz val="10"/>
        <rFont val="Arial"/>
        <family val="2"/>
      </rPr>
      <t xml:space="preserve"> indicate a deficit</t>
    </r>
  </si>
  <si>
    <t xml:space="preserve">Feed Demand (nett animal  intake)</t>
  </si>
  <si>
    <r>
      <rPr>
        <sz val="10"/>
        <rFont val="Arial"/>
        <family val="2"/>
      </rPr>
      <t xml:space="preserve">Enter  the required </t>
    </r>
    <r>
      <rPr>
        <b val="true"/>
        <sz val="10"/>
        <rFont val="Arial"/>
        <family val="2"/>
      </rPr>
      <t xml:space="preserve">kg DM intake/head for each feed type  </t>
    </r>
    <r>
      <rPr>
        <sz val="10"/>
        <rFont val="Arial"/>
        <family val="2"/>
      </rPr>
      <t xml:space="preserve">in the  table below. 
You do not have account for  feed utilisation losses here. 
These are calculated from information entered  in ‘Set up’
low</t>
    </r>
  </si>
  <si>
    <t xml:space="preserve">Daily Stock demands of stock for period concerned.
 Select from drop down menus below.
See ‘Set up’ sheet  to change description</t>
  </si>
  <si>
    <t xml:space="preserve">*target  Stock no#s </t>
  </si>
  <si>
    <t xml:space="preserve">ADJUSTED  Stock Numbers
(must enter!)</t>
  </si>
  <si>
    <t xml:space="preserve">* target  feed intake (kg DM/head/day) </t>
  </si>
  <si>
    <t xml:space="preserve">Actual Total 
Feed intake (kg DM/head/day) 
</t>
  </si>
  <si>
    <t xml:space="preserve">Previous </t>
  </si>
  <si>
    <t xml:space="preserve">Stock totals</t>
  </si>
  <si>
    <t xml:space="preserve">Calculated end of month</t>
  </si>
  <si>
    <t xml:space="preserve">Average Farm Cover </t>
  </si>
  <si>
    <t xml:space="preserve">(Target)</t>
  </si>
  <si>
    <t xml:space="preserve">kg DM/ha/day )</t>
  </si>
  <si>
    <t xml:space="preserve">Gross amount of Feed </t>
  </si>
  <si>
    <t xml:space="preserve">kgDM/head/day  that must be offered  
 to meet feed *utilisation  loss factors.</t>
  </si>
  <si>
    <t xml:space="preserve">that must be presented to animal to compensate for</t>
  </si>
  <si>
    <t xml:space="preserve">feed utilisation loss  factors</t>
  </si>
  <si>
    <r>
      <rPr>
        <sz val="10"/>
        <rFont val="Arial"/>
        <family val="2"/>
      </rPr>
      <t xml:space="preserve">Total   </t>
    </r>
    <r>
      <rPr>
        <b val="true"/>
        <sz val="10"/>
        <rFont val="Arial"/>
        <family val="2"/>
      </rPr>
      <t xml:space="preserve">kg DM/day</t>
    </r>
    <r>
      <rPr>
        <sz val="10"/>
        <rFont val="Arial"/>
        <family val="2"/>
      </rPr>
      <t xml:space="preserve"> for each feed type consumed </t>
    </r>
    <r>
      <rPr>
        <b val="true"/>
        <sz val="10"/>
        <rFont val="Arial"/>
        <family val="2"/>
      </rPr>
      <t xml:space="preserve">each day</t>
    </r>
    <r>
      <rPr>
        <sz val="10"/>
        <rFont val="Arial"/>
        <family val="2"/>
      </rPr>
      <t xml:space="preserve"> </t>
    </r>
  </si>
  <si>
    <r>
      <rPr>
        <sz val="10"/>
        <rFont val="Arial"/>
        <family val="2"/>
      </rPr>
      <t xml:space="preserve">Total </t>
    </r>
    <r>
      <rPr>
        <b val="true"/>
        <sz val="10"/>
        <rFont val="Arial"/>
        <family val="2"/>
      </rPr>
      <t xml:space="preserve"> kg DM</t>
    </r>
    <r>
      <rPr>
        <sz val="10"/>
        <rFont val="Arial"/>
        <family val="2"/>
      </rPr>
      <t xml:space="preserve"> of each feed type consumed</t>
    </r>
    <r>
      <rPr>
        <b val="true"/>
        <sz val="10"/>
        <rFont val="Arial"/>
        <family val="2"/>
      </rPr>
      <t xml:space="preserve"> over period</t>
    </r>
  </si>
  <si>
    <r>
      <rPr>
        <sz val="10"/>
        <rFont val="Arial"/>
        <family val="2"/>
      </rPr>
      <t xml:space="preserve">NB Figures in above 2 rows </t>
    </r>
    <r>
      <rPr>
        <b val="true"/>
        <sz val="10"/>
        <rFont val="Arial"/>
        <family val="2"/>
      </rPr>
      <t xml:space="preserve">take into account any feed utilisation losses.</t>
    </r>
  </si>
  <si>
    <t xml:space="preserve">Average Farm Cover data</t>
  </si>
  <si>
    <t xml:space="preserve">Opening Av Farm Cover</t>
  </si>
  <si>
    <t xml:space="preserve">kg DM/ha</t>
  </si>
  <si>
    <t xml:space="preserve">Calculated (forecast) end of period Av Farm Cover</t>
  </si>
  <si>
    <t xml:space="preserve">*cf toTarget Av Farm Cover for END of period</t>
  </si>
  <si>
    <t xml:space="preserve">a difference of</t>
  </si>
  <si>
    <r>
      <rPr>
        <sz val="8"/>
        <rFont val="Arial"/>
        <family val="2"/>
      </rPr>
      <t xml:space="preserve">NB:  -ve </t>
    </r>
    <r>
      <rPr>
        <sz val="8"/>
        <color rgb="FFFF420E"/>
        <rFont val="Arial"/>
        <family val="2"/>
      </rPr>
      <t xml:space="preserve">red numbers</t>
    </r>
    <r>
      <rPr>
        <sz val="8"/>
        <rFont val="Arial"/>
        <family val="2"/>
      </rPr>
      <t xml:space="preserve"> indicate a deficit</t>
    </r>
  </si>
  <si>
    <t xml:space="preserve">or</t>
  </si>
  <si>
    <t xml:space="preserve">Period end Date</t>
  </si>
  <si>
    <t xml:space="preserve">Target Av. Farm Cover kg DM/ha</t>
  </si>
  <si>
    <t xml:space="preserve">Forecast end of period Av Farm Cover kg DM/ha</t>
  </si>
</sst>
</file>

<file path=xl/styles.xml><?xml version="1.0" encoding="utf-8"?>
<styleSheet xmlns="http://schemas.openxmlformats.org/spreadsheetml/2006/main">
  <numFmts count="12">
    <numFmt numFmtId="164" formatCode="General"/>
    <numFmt numFmtId="165" formatCode="DD\-MMM\-YY;@"/>
    <numFmt numFmtId="166" formatCode="0"/>
    <numFmt numFmtId="167" formatCode="0%"/>
    <numFmt numFmtId="168" formatCode="0.00%"/>
    <numFmt numFmtId="169" formatCode="@"/>
    <numFmt numFmtId="170" formatCode="#,##0;[RED]\-#,##0"/>
    <numFmt numFmtId="171" formatCode="@"/>
    <numFmt numFmtId="172" formatCode="#,##0"/>
    <numFmt numFmtId="173" formatCode="0.0"/>
    <numFmt numFmtId="174" formatCode="D\ MMM\ YY"/>
    <numFmt numFmtId="175" formatCode="#,##0;\-#,##0"/>
  </numFmts>
  <fonts count="59">
    <font>
      <sz val="10"/>
      <name val="MS Sans Serif"/>
      <family val="2"/>
    </font>
    <font>
      <sz val="10"/>
      <name val="Arial"/>
      <family val="0"/>
    </font>
    <font>
      <sz val="10"/>
      <name val="Arial"/>
      <family val="0"/>
    </font>
    <font>
      <sz val="10"/>
      <name val="Arial"/>
      <family val="0"/>
    </font>
    <font>
      <sz val="12"/>
      <name val="Arial"/>
      <family val="2"/>
    </font>
    <font>
      <sz val="10"/>
      <name val="Arial"/>
      <family val="2"/>
    </font>
    <font>
      <u val="single"/>
      <sz val="12"/>
      <color rgb="FF0000FF"/>
      <name val="MS Sans Serif"/>
      <family val="2"/>
    </font>
    <font>
      <u val="single"/>
      <sz val="10"/>
      <color rgb="FF0000FF"/>
      <name val="MS Sans Serif"/>
      <family val="2"/>
    </font>
    <font>
      <sz val="12"/>
      <color rgb="FF3C3C3C"/>
      <name val="Arial"/>
      <family val="2"/>
    </font>
    <font>
      <b val="true"/>
      <sz val="20"/>
      <name val="Arial"/>
      <family val="2"/>
    </font>
    <font>
      <b val="true"/>
      <sz val="12"/>
      <name val="Arial"/>
      <family val="2"/>
    </font>
    <font>
      <b val="true"/>
      <sz val="12"/>
      <color rgb="FF0000FF"/>
      <name val="MS Sans Serif"/>
      <family val="2"/>
    </font>
    <font>
      <b val="true"/>
      <sz val="12"/>
      <name val="MS Sans Serif"/>
      <family val="2"/>
    </font>
    <font>
      <b val="true"/>
      <sz val="15"/>
      <name val="Arial"/>
      <family val="2"/>
    </font>
    <font>
      <b val="true"/>
      <sz val="15"/>
      <color rgb="FF000000"/>
      <name val="Arial"/>
      <family val="2"/>
    </font>
    <font>
      <b val="true"/>
      <sz val="26"/>
      <name val="Arial"/>
      <family val="2"/>
    </font>
    <font>
      <b val="true"/>
      <sz val="14"/>
      <color rgb="FFFFFFFF"/>
      <name val="Arial"/>
      <family val="2"/>
    </font>
    <font>
      <b val="true"/>
      <sz val="15"/>
      <color rgb="FFFF0000"/>
      <name val="Arial"/>
      <family val="2"/>
    </font>
    <font>
      <b val="true"/>
      <sz val="10"/>
      <color rgb="FFFF0000"/>
      <name val="Arial"/>
      <family val="2"/>
    </font>
    <font>
      <b val="true"/>
      <sz val="10"/>
      <name val="Arial"/>
      <family val="2"/>
    </font>
    <font>
      <sz val="15"/>
      <name val="Arial"/>
      <family val="2"/>
    </font>
    <font>
      <u val="single"/>
      <sz val="10"/>
      <color rgb="FF0000FF"/>
      <name val="Arial"/>
      <family val="2"/>
    </font>
    <font>
      <b val="true"/>
      <sz val="10"/>
      <color rgb="FF0000FF"/>
      <name val="Arial"/>
      <family val="2"/>
    </font>
    <font>
      <sz val="10"/>
      <color rgb="FF000000"/>
      <name val="Arial"/>
      <family val="2"/>
    </font>
    <font>
      <b val="true"/>
      <sz val="10"/>
      <color rgb="FF000000"/>
      <name val="Arial"/>
      <family val="2"/>
    </font>
    <font>
      <b val="true"/>
      <u val="single"/>
      <sz val="10"/>
      <color rgb="FF0000FF"/>
      <name val="Arial"/>
      <family val="2"/>
    </font>
    <font>
      <b val="true"/>
      <sz val="10"/>
      <color rgb="FFFF3333"/>
      <name val="Arial"/>
      <family val="2"/>
    </font>
    <font>
      <b val="true"/>
      <sz val="11"/>
      <color rgb="FF0000FF"/>
      <name val="Arial"/>
      <family val="2"/>
    </font>
    <font>
      <sz val="20"/>
      <name val="Arial"/>
      <family val="2"/>
    </font>
    <font>
      <b val="true"/>
      <sz val="10"/>
      <color rgb="FF0000CC"/>
      <name val="Arial"/>
      <family val="2"/>
    </font>
    <font>
      <sz val="20"/>
      <color rgb="FF000000"/>
      <name val="Arial"/>
      <family val="2"/>
    </font>
    <font>
      <sz val="13"/>
      <name val="Arial"/>
      <family val="2"/>
    </font>
    <font>
      <sz val="10"/>
      <color rgb="FF3333FF"/>
      <name val="Arial"/>
      <family val="2"/>
    </font>
    <font>
      <sz val="10"/>
      <color rgb="FFFF3333"/>
      <name val="Arial"/>
      <family val="2"/>
    </font>
    <font>
      <sz val="10"/>
      <color rgb="FF3C3C3C"/>
      <name val="Arial"/>
      <family val="2"/>
    </font>
    <font>
      <sz val="9"/>
      <name val="Arial"/>
      <family val="2"/>
    </font>
    <font>
      <b val="true"/>
      <sz val="12"/>
      <color rgb="FF000000"/>
      <name val="Arial"/>
      <family val="2"/>
    </font>
    <font>
      <b val="true"/>
      <sz val="12"/>
      <color rgb="FF0000FF"/>
      <name val="Arial"/>
      <family val="2"/>
    </font>
    <font>
      <sz val="8"/>
      <color rgb="FFFFFFFF"/>
      <name val="Arial"/>
      <family val="2"/>
    </font>
    <font>
      <b val="true"/>
      <sz val="25"/>
      <color rgb="FFFF3333"/>
      <name val="Arial"/>
      <family val="2"/>
    </font>
    <font>
      <sz val="14"/>
      <name val="Arial"/>
      <family val="2"/>
    </font>
    <font>
      <sz val="8"/>
      <name val="Arial"/>
      <family val="2"/>
    </font>
    <font>
      <b val="true"/>
      <sz val="8"/>
      <name val="Arial"/>
      <family val="2"/>
    </font>
    <font>
      <b val="true"/>
      <sz val="8"/>
      <color rgb="FF0000FF"/>
      <name val="Arial"/>
      <family val="2"/>
    </font>
    <font>
      <sz val="8"/>
      <color rgb="FF000000"/>
      <name val="Arial"/>
      <family val="2"/>
    </font>
    <font>
      <i val="true"/>
      <sz val="8"/>
      <name val="Arial"/>
      <family val="2"/>
    </font>
    <font>
      <i val="true"/>
      <sz val="8"/>
      <color rgb="FF000000"/>
      <name val="Arial"/>
      <family val="2"/>
    </font>
    <font>
      <b val="true"/>
      <sz val="8"/>
      <color rgb="FF000000"/>
      <name val="Arial"/>
      <family val="2"/>
    </font>
    <font>
      <sz val="10"/>
      <color rgb="FFFF420E"/>
      <name val="Arial"/>
      <family val="2"/>
    </font>
    <font>
      <sz val="6"/>
      <name val="Arial"/>
      <family val="2"/>
    </font>
    <font>
      <sz val="10"/>
      <color rgb="FFFFD320"/>
      <name val="Arial"/>
      <family val="2"/>
    </font>
    <font>
      <b val="true"/>
      <sz val="10"/>
      <color rgb="FFFFD320"/>
      <name val="Arial"/>
      <family val="2"/>
    </font>
    <font>
      <i val="true"/>
      <sz val="10"/>
      <name val="Arial"/>
      <family val="2"/>
    </font>
    <font>
      <sz val="8"/>
      <color rgb="FFFF420E"/>
      <name val="Arial"/>
      <family val="2"/>
    </font>
    <font>
      <b val="true"/>
      <sz val="10"/>
      <name val="MS Sans Serif"/>
      <family val="2"/>
    </font>
    <font>
      <b val="true"/>
      <sz val="16"/>
      <name val="MS Sans Serif"/>
      <family val="2"/>
    </font>
    <font>
      <b val="true"/>
      <sz val="10"/>
      <color rgb="FF0000FF"/>
      <name val="MS Sans Serif"/>
      <family val="2"/>
    </font>
    <font>
      <b val="true"/>
      <sz val="10"/>
      <color rgb="FFFF0000"/>
      <name val="MS Sans Serif"/>
      <family val="2"/>
    </font>
    <font>
      <sz val="10"/>
      <color rgb="FF0000FF"/>
      <name val="MS Sans Serif"/>
      <family val="2"/>
    </font>
  </fonts>
  <fills count="18">
    <fill>
      <patternFill patternType="none"/>
    </fill>
    <fill>
      <patternFill patternType="gray125"/>
    </fill>
    <fill>
      <patternFill patternType="solid">
        <fgColor rgb="FFFFCCFF"/>
        <bgColor rgb="FFDDDDDD"/>
      </patternFill>
    </fill>
    <fill>
      <patternFill patternType="solid">
        <fgColor rgb="FFFFFF99"/>
        <bgColor rgb="FFEEEEEE"/>
      </patternFill>
    </fill>
    <fill>
      <patternFill patternType="solid">
        <fgColor rgb="FFCCFFFF"/>
        <bgColor rgb="FFCCFFCC"/>
      </patternFill>
    </fill>
    <fill>
      <patternFill patternType="solid">
        <fgColor rgb="FFCCFFCC"/>
        <bgColor rgb="FFCCFFFF"/>
      </patternFill>
    </fill>
    <fill>
      <patternFill patternType="solid">
        <fgColor rgb="FFE6E64C"/>
        <bgColor rgb="FFFFD320"/>
      </patternFill>
    </fill>
    <fill>
      <patternFill patternType="solid">
        <fgColor rgb="FFC0C0C0"/>
        <bgColor rgb="FFDDDDDD"/>
      </patternFill>
    </fill>
    <fill>
      <patternFill patternType="solid">
        <fgColor rgb="FFDDDDDD"/>
        <bgColor rgb="FFE6E6E6"/>
      </patternFill>
    </fill>
    <fill>
      <patternFill patternType="solid">
        <fgColor rgb="FFFFFFFF"/>
        <bgColor rgb="FFEEEEEE"/>
      </patternFill>
    </fill>
    <fill>
      <patternFill patternType="solid">
        <fgColor rgb="FFE6E6E6"/>
        <bgColor rgb="FFEEEEEE"/>
      </patternFill>
    </fill>
    <fill>
      <patternFill patternType="solid">
        <fgColor rgb="FFFFCC00"/>
        <bgColor rgb="FFFFD320"/>
      </patternFill>
    </fill>
    <fill>
      <patternFill patternType="solid">
        <fgColor rgb="FF99CCFF"/>
        <bgColor rgb="FFC0C0C0"/>
      </patternFill>
    </fill>
    <fill>
      <patternFill patternType="solid">
        <fgColor rgb="FF00DCFF"/>
        <bgColor rgb="FF00FFFF"/>
      </patternFill>
    </fill>
    <fill>
      <patternFill patternType="solid">
        <fgColor rgb="FFEEEEEE"/>
        <bgColor rgb="FFE6E6E6"/>
      </patternFill>
    </fill>
    <fill>
      <patternFill patternType="solid">
        <fgColor rgb="FF99FF66"/>
        <bgColor rgb="FFCCFFCC"/>
      </patternFill>
    </fill>
    <fill>
      <patternFill patternType="solid">
        <fgColor rgb="FF23FF23"/>
        <bgColor rgb="FF99FF66"/>
      </patternFill>
    </fill>
    <fill>
      <patternFill patternType="solid">
        <fgColor rgb="FFFFFF00"/>
        <bgColor rgb="FFE6E64C"/>
      </patternFill>
    </fill>
  </fills>
  <borders count="36">
    <border diagonalUp="false" diagonalDown="false">
      <left/>
      <right/>
      <top/>
      <bottom/>
      <diagonal/>
    </border>
    <border diagonalUp="false" diagonalDown="false">
      <left/>
      <right/>
      <top style="hair"/>
      <bottom/>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 diagonalUp="false" diagonalDown="false">
      <left/>
      <right/>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style="hair"/>
      <bottom/>
      <diagonal/>
    </border>
    <border diagonalUp="false" diagonalDown="false">
      <left style="thick">
        <color rgb="FFFF0000"/>
      </left>
      <right style="thick">
        <color rgb="FFFF0000"/>
      </right>
      <top style="thick">
        <color rgb="FFFF0000"/>
      </top>
      <bottom style="thick">
        <color rgb="FFFF0000"/>
      </bottom>
      <diagonal/>
    </border>
    <border diagonalUp="false" diagonalDown="false">
      <left style="hair"/>
      <right style="hair"/>
      <top/>
      <bottom style="hair"/>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hair"/>
      <right style="hair"/>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style="thick"/>
      <right style="thick"/>
      <top style="thick"/>
      <bottom style="hair"/>
      <diagonal/>
    </border>
    <border diagonalUp="false" diagonalDown="false">
      <left style="thick">
        <color rgb="FFFF0000"/>
      </left>
      <right style="thick">
        <color rgb="FFFF0000"/>
      </right>
      <top style="thick">
        <color rgb="FFFF0000"/>
      </top>
      <bottom/>
      <diagonal/>
    </border>
    <border diagonalUp="false" diagonalDown="false">
      <left style="thick"/>
      <right style="thick"/>
      <top style="hair"/>
      <bottom/>
      <diagonal/>
    </border>
    <border diagonalUp="false" diagonalDown="false">
      <left style="thick">
        <color rgb="FFFF0000"/>
      </left>
      <right style="thick">
        <color rgb="FFFF0000"/>
      </right>
      <top/>
      <bottom/>
      <diagonal/>
    </border>
    <border diagonalUp="false" diagonalDown="false">
      <left style="thick"/>
      <right style="thick"/>
      <top/>
      <bottom/>
      <diagonal/>
    </border>
    <border diagonalUp="false" diagonalDown="false">
      <left style="thick">
        <color rgb="FFFF0000"/>
      </left>
      <right style="thick">
        <color rgb="FFFF0000"/>
      </right>
      <top/>
      <bottom style="thick">
        <color rgb="FFFF0000"/>
      </bottom>
      <diagonal/>
    </border>
    <border diagonalUp="false" diagonalDown="false">
      <left style="thick"/>
      <right style="thick"/>
      <top/>
      <bottom style="thick"/>
      <diagonal/>
    </border>
    <border diagonalUp="false" diagonalDown="false">
      <left style="thin"/>
      <right style="thin"/>
      <top style="thin"/>
      <bottom style="thin"/>
      <diagonal/>
    </border>
    <border diagonalUp="false" diagonalDown="false">
      <left style="hair"/>
      <right/>
      <top style="hair"/>
      <bottom style="double"/>
      <diagonal/>
    </border>
    <border diagonalUp="false" diagonalDown="false">
      <left/>
      <right style="hair"/>
      <top style="hair"/>
      <bottom style="double"/>
      <diagonal/>
    </border>
    <border diagonalUp="false" diagonalDown="false">
      <left/>
      <right/>
      <top style="hair"/>
      <bottom style="double"/>
      <diagonal/>
    </border>
    <border diagonalUp="false" diagonalDown="false">
      <left style="thick"/>
      <right style="thick"/>
      <top style="thick"/>
      <bottom style="thick"/>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false" applyProtection="false"/>
  </cellStyleXfs>
  <cellXfs count="43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fals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top" textRotation="0" wrapText="false" indent="0" shrinkToFit="false"/>
      <protection locked="true" hidden="false"/>
    </xf>
    <xf numFmtId="164" fontId="4" fillId="0" borderId="0" xfId="0" applyFont="true" applyBorder="false" applyAlignment="true" applyProtection="true">
      <alignment horizontal="general" vertical="bottom" textRotation="0" wrapText="true" indent="0" shrinkToFit="false"/>
      <protection locked="true" hidden="false"/>
    </xf>
    <xf numFmtId="164" fontId="8" fillId="0" borderId="0" xfId="0" applyFont="true" applyBorder="false" applyAlignment="true" applyProtection="true">
      <alignment horizontal="general" vertical="top"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true">
      <alignment horizontal="general" vertical="top" textRotation="0" wrapText="tru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left" vertical="bottom" textRotation="0" wrapText="false" indent="0" shrinkToFit="false"/>
      <protection locked="true" hidden="false"/>
    </xf>
    <xf numFmtId="164" fontId="13" fillId="0" borderId="0" xfId="0" applyFont="true" applyBorder="true" applyAlignment="false" applyProtection="true">
      <alignment horizontal="general" vertical="bottom" textRotation="0" wrapText="false" indent="0" shrinkToFit="false"/>
      <protection locked="true" hidden="false"/>
    </xf>
    <xf numFmtId="164" fontId="14"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true" applyAlignment="fals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fals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17" fillId="0" borderId="2" xfId="0" applyFont="true" applyBorder="true" applyAlignment="false" applyProtection="true">
      <alignment horizontal="general" vertical="bottom" textRotation="0" wrapText="false" indent="0" shrinkToFit="false"/>
      <protection locked="false" hidden="false"/>
    </xf>
    <xf numFmtId="164" fontId="18" fillId="0" borderId="3" xfId="0" applyFont="true" applyBorder="true" applyAlignment="false" applyProtection="true">
      <alignment horizontal="general" vertical="bottom" textRotation="0" wrapText="false" indent="0" shrinkToFit="false"/>
      <protection locked="true" hidden="false"/>
    </xf>
    <xf numFmtId="164" fontId="5" fillId="0" borderId="4" xfId="0" applyFont="true" applyBorder="true" applyAlignment="fals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top" textRotation="0" wrapText="false" indent="0" shrinkToFit="false"/>
      <protection locked="true" hidden="false"/>
    </xf>
    <xf numFmtId="164" fontId="5" fillId="0" borderId="0" xfId="0" applyFont="true" applyBorder="true" applyAlignment="false" applyProtection="true">
      <alignment horizontal="general" vertical="bottom" textRotation="0" wrapText="false" indent="0" shrinkToFit="false"/>
      <protection locked="true" hidden="false"/>
    </xf>
    <xf numFmtId="164" fontId="19" fillId="0" borderId="0" xfId="0" applyFont="true" applyBorder="true" applyAlignment="true" applyProtection="true">
      <alignment horizontal="center" vertical="bottom" textRotation="0" wrapText="false" indent="0" shrinkToFit="false"/>
      <protection locked="true" hidden="false"/>
    </xf>
    <xf numFmtId="164" fontId="20" fillId="0" borderId="0" xfId="0" applyFont="true" applyBorder="true" applyAlignment="false" applyProtection="true">
      <alignment horizontal="general" vertical="bottom" textRotation="0" wrapText="false" indent="0" shrinkToFit="false"/>
      <protection locked="true" hidden="false"/>
    </xf>
    <xf numFmtId="164" fontId="19" fillId="2" borderId="4" xfId="0" applyFont="true" applyBorder="true" applyAlignment="false" applyProtection="true">
      <alignment horizontal="general" vertical="bottom" textRotation="0" wrapText="false" indent="0" shrinkToFit="false"/>
      <protection locked="true" hidden="false"/>
    </xf>
    <xf numFmtId="164" fontId="21" fillId="0" borderId="0" xfId="20" applyFont="true" applyBorder="true" applyAlignment="true" applyProtection="true">
      <alignment horizontal="center" vertical="bottom" textRotation="0" wrapText="false" indent="0" shrinkToFit="false"/>
      <protection locked="true" hidden="false"/>
    </xf>
    <xf numFmtId="164" fontId="22" fillId="3" borderId="4" xfId="0" applyFont="true" applyBorder="true" applyAlignment="false" applyProtection="true">
      <alignment horizontal="general" vertical="bottom" textRotation="0" wrapText="false" indent="0" shrinkToFit="false"/>
      <protection locked="false" hidden="false"/>
    </xf>
    <xf numFmtId="164" fontId="23" fillId="2" borderId="2" xfId="0" applyFont="true" applyBorder="true" applyAlignment="false" applyProtection="true">
      <alignment horizontal="general" vertical="bottom" textRotation="0" wrapText="false" indent="0" shrinkToFit="false"/>
      <protection locked="true" hidden="false"/>
    </xf>
    <xf numFmtId="164" fontId="23" fillId="2" borderId="5" xfId="0" applyFont="true" applyBorder="true" applyAlignment="false" applyProtection="true">
      <alignment horizontal="general" vertical="bottom" textRotation="0" wrapText="false" indent="0" shrinkToFit="false"/>
      <protection locked="true" hidden="false"/>
    </xf>
    <xf numFmtId="164" fontId="5" fillId="0" borderId="5" xfId="0" applyFont="true" applyBorder="true" applyAlignment="false" applyProtection="true">
      <alignment horizontal="general" vertical="bottom" textRotation="0" wrapText="false" indent="0" shrinkToFit="false"/>
      <protection locked="true" hidden="false"/>
    </xf>
    <xf numFmtId="164" fontId="5" fillId="0" borderId="3" xfId="0" applyFont="true" applyBorder="true" applyAlignment="false" applyProtection="true">
      <alignment horizontal="general" vertical="bottom" textRotation="0" wrapText="false" indent="0" shrinkToFit="false"/>
      <protection locked="true" hidden="false"/>
    </xf>
    <xf numFmtId="164" fontId="5" fillId="0" borderId="2" xfId="0" applyFont="true" applyBorder="true" applyAlignment="false" applyProtection="true">
      <alignment horizontal="general" vertical="bottom" textRotation="0" wrapText="false" indent="0" shrinkToFit="false"/>
      <protection locked="true" hidden="false"/>
    </xf>
    <xf numFmtId="164" fontId="19" fillId="0" borderId="4" xfId="0" applyFont="true" applyBorder="true" applyAlignment="false" applyProtection="true">
      <alignment horizontal="general" vertical="bottom" textRotation="0" wrapText="false" indent="0" shrinkToFit="false"/>
      <protection locked="true" hidden="false"/>
    </xf>
    <xf numFmtId="164" fontId="5" fillId="0" borderId="4" xfId="0" applyFont="true" applyBorder="true" applyAlignment="true" applyProtection="true">
      <alignment horizontal="center" vertical="bottom" textRotation="0" wrapText="false" indent="0" shrinkToFit="false"/>
      <protection locked="true" hidden="false"/>
    </xf>
    <xf numFmtId="164" fontId="5" fillId="2" borderId="2" xfId="0" applyFont="true" applyBorder="true" applyAlignment="false" applyProtection="true">
      <alignment horizontal="general" vertical="bottom" textRotation="0" wrapText="false" indent="0" shrinkToFit="false"/>
      <protection locked="true" hidden="false"/>
    </xf>
    <xf numFmtId="164" fontId="5" fillId="2" borderId="5" xfId="0" applyFont="true" applyBorder="true" applyAlignment="false" applyProtection="true">
      <alignment horizontal="general" vertical="bottom" textRotation="0" wrapText="false" indent="0" shrinkToFit="false"/>
      <protection locked="true" hidden="false"/>
    </xf>
    <xf numFmtId="164" fontId="22" fillId="0" borderId="4" xfId="0" applyFont="true" applyBorder="true" applyAlignment="false" applyProtection="true">
      <alignment horizontal="general" vertical="bottom" textRotation="0" wrapText="false" indent="0" shrinkToFit="false"/>
      <protection locked="true" hidden="false"/>
    </xf>
    <xf numFmtId="164" fontId="5" fillId="0" borderId="2" xfId="0" applyFont="true" applyBorder="true" applyAlignment="false" applyProtection="true">
      <alignment horizontal="general" vertical="bottom" textRotation="0" wrapText="false" indent="0" shrinkToFit="false"/>
      <protection locked="true" hidden="false"/>
    </xf>
    <xf numFmtId="164" fontId="5" fillId="0" borderId="5" xfId="0" applyFont="true" applyBorder="true" applyAlignment="false" applyProtection="true">
      <alignment horizontal="general" vertical="bottom" textRotation="0" wrapText="false" indent="0" shrinkToFit="false"/>
      <protection locked="true" hidden="false"/>
    </xf>
    <xf numFmtId="164" fontId="22" fillId="0" borderId="0" xfId="0" applyFont="true" applyBorder="true" applyAlignment="false" applyProtection="true">
      <alignment horizontal="general" vertical="bottom" textRotation="0" wrapText="false" indent="0" shrinkToFit="false"/>
      <protection locked="true" hidden="false"/>
    </xf>
    <xf numFmtId="164" fontId="5" fillId="2" borderId="6" xfId="0" applyFont="true" applyBorder="true" applyAlignment="true" applyProtection="true">
      <alignment horizontal="left" vertical="bottom" textRotation="0" wrapText="false" indent="0" shrinkToFit="false"/>
      <protection locked="true" hidden="false"/>
    </xf>
    <xf numFmtId="164" fontId="5" fillId="2" borderId="1" xfId="0" applyFont="true" applyBorder="true" applyAlignment="false" applyProtection="true">
      <alignment horizontal="general" vertical="bottom" textRotation="0" wrapText="false" indent="0" shrinkToFit="false"/>
      <protection locked="true" hidden="false"/>
    </xf>
    <xf numFmtId="164" fontId="5" fillId="2" borderId="7" xfId="0" applyFont="true" applyBorder="true" applyAlignment="false" applyProtection="true">
      <alignment horizontal="general" vertical="bottom" textRotation="0" wrapText="false" indent="0" shrinkToFit="false"/>
      <protection locked="true" hidden="false"/>
    </xf>
    <xf numFmtId="164" fontId="19" fillId="0" borderId="0" xfId="0" applyFont="true" applyBorder="true" applyAlignment="false" applyProtection="true">
      <alignment horizontal="general" vertical="bottom" textRotation="0" wrapText="false" indent="0" shrinkToFit="false"/>
      <protection locked="true" hidden="false"/>
    </xf>
    <xf numFmtId="164" fontId="5" fillId="2" borderId="8"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true" applyAlignment="false" applyProtection="true">
      <alignment horizontal="general" vertical="bottom" textRotation="0" wrapText="false" indent="0" shrinkToFit="false"/>
      <protection locked="true" hidden="false"/>
    </xf>
    <xf numFmtId="164" fontId="5" fillId="2" borderId="9" xfId="0" applyFont="true" applyBorder="true" applyAlignment="false" applyProtection="true">
      <alignment horizontal="general" vertical="bottom" textRotation="0" wrapText="false" indent="0" shrinkToFit="false"/>
      <protection locked="true" hidden="false"/>
    </xf>
    <xf numFmtId="164" fontId="5" fillId="2" borderId="10" xfId="0" applyFont="true" applyBorder="true" applyAlignment="false" applyProtection="true">
      <alignment horizontal="general" vertical="bottom" textRotation="0" wrapText="false" indent="0" shrinkToFit="false"/>
      <protection locked="true" hidden="false"/>
    </xf>
    <xf numFmtId="164" fontId="5" fillId="2" borderId="11" xfId="0" applyFont="true" applyBorder="true" applyAlignment="false" applyProtection="true">
      <alignment horizontal="general" vertical="bottom" textRotation="0" wrapText="false" indent="0" shrinkToFit="false"/>
      <protection locked="true" hidden="false"/>
    </xf>
    <xf numFmtId="164" fontId="5" fillId="2" borderId="12" xfId="0" applyFont="true" applyBorder="true" applyAlignment="false" applyProtection="true">
      <alignment horizontal="general" vertical="bottom" textRotation="0" wrapText="false" indent="0" shrinkToFit="false"/>
      <protection locked="true" hidden="false"/>
    </xf>
    <xf numFmtId="164" fontId="24" fillId="0" borderId="4" xfId="0" applyFont="true" applyBorder="true" applyAlignment="true" applyProtection="true">
      <alignment horizontal="center" vertical="bottom" textRotation="0" wrapText="false" indent="0" shrinkToFit="false"/>
      <protection locked="true" hidden="false"/>
    </xf>
    <xf numFmtId="164" fontId="23" fillId="0" borderId="4" xfId="0" applyFont="true" applyBorder="true" applyAlignment="true" applyProtection="true">
      <alignment horizontal="center" vertical="bottom" textRotation="0" wrapText="false" indent="0" shrinkToFit="false"/>
      <protection locked="true" hidden="false"/>
    </xf>
    <xf numFmtId="164" fontId="23" fillId="0" borderId="2" xfId="0" applyFont="true" applyBorder="true" applyAlignment="true" applyProtection="true">
      <alignment horizontal="center" vertical="bottom" textRotation="0" wrapText="false" indent="0" shrinkToFit="false"/>
      <protection locked="true" hidden="false"/>
    </xf>
    <xf numFmtId="164" fontId="23" fillId="0" borderId="5" xfId="0" applyFont="true" applyBorder="true" applyAlignment="true" applyProtection="true">
      <alignment horizontal="center" vertical="bottom" textRotation="0" wrapText="false" indent="0" shrinkToFit="false"/>
      <protection locked="true" hidden="false"/>
    </xf>
    <xf numFmtId="164" fontId="23" fillId="0" borderId="5" xfId="0" applyFont="true" applyBorder="true" applyAlignment="true" applyProtection="true">
      <alignment horizontal="center" vertical="bottom" textRotation="0" wrapText="false" indent="0" shrinkToFit="false"/>
      <protection locked="true" hidden="false"/>
    </xf>
    <xf numFmtId="164" fontId="19" fillId="4" borderId="4" xfId="0" applyFont="true" applyBorder="true" applyAlignment="true" applyProtection="true">
      <alignment horizontal="center" vertical="bottom" textRotation="0" wrapText="false" indent="0" shrinkToFit="false"/>
      <protection locked="true" hidden="false"/>
    </xf>
    <xf numFmtId="164" fontId="19" fillId="5" borderId="4" xfId="0" applyFont="true" applyBorder="true" applyAlignment="true" applyProtection="true">
      <alignment horizontal="center" vertical="bottom" textRotation="0" wrapText="false" indent="0" shrinkToFit="false"/>
      <protection locked="true" hidden="false"/>
    </xf>
    <xf numFmtId="164" fontId="19" fillId="4" borderId="2" xfId="0" applyFont="true" applyBorder="true" applyAlignment="true" applyProtection="true">
      <alignment horizontal="center" vertical="bottom" textRotation="0" wrapText="false" indent="0" shrinkToFit="false"/>
      <protection locked="true" hidden="false"/>
    </xf>
    <xf numFmtId="164" fontId="19" fillId="5" borderId="2" xfId="0" applyFont="true" applyBorder="true" applyAlignment="true" applyProtection="true">
      <alignment horizontal="center" vertical="bottom" textRotation="0" wrapText="false" indent="0" shrinkToFit="false"/>
      <protection locked="true" hidden="false"/>
    </xf>
    <xf numFmtId="164" fontId="5" fillId="0" borderId="6" xfId="0" applyFont="true" applyBorder="true" applyAlignment="false" applyProtection="true">
      <alignment horizontal="general" vertical="bottom" textRotation="0" wrapText="false" indent="0" shrinkToFit="false"/>
      <protection locked="true" hidden="false"/>
    </xf>
    <xf numFmtId="164" fontId="5" fillId="0" borderId="7" xfId="0" applyFont="true" applyBorder="true" applyAlignment="true" applyProtection="true">
      <alignment horizontal="right" vertical="bottom" textRotation="0" wrapText="false" indent="0" shrinkToFit="false"/>
      <protection locked="true" hidden="false"/>
    </xf>
    <xf numFmtId="165" fontId="22" fillId="3" borderId="4" xfId="0" applyFont="true" applyBorder="true" applyAlignment="false" applyProtection="true">
      <alignment horizontal="general" vertical="bottom" textRotation="0" wrapText="false" indent="0" shrinkToFit="false"/>
      <protection locked="false" hidden="false"/>
    </xf>
    <xf numFmtId="165" fontId="5" fillId="5" borderId="4" xfId="0" applyFont="true" applyBorder="true" applyAlignment="false" applyProtection="true">
      <alignment horizontal="general" vertical="bottom" textRotation="0" wrapText="false" indent="0" shrinkToFit="false"/>
      <protection locked="true" hidden="false"/>
    </xf>
    <xf numFmtId="165" fontId="5" fillId="4" borderId="4" xfId="0" applyFont="true" applyBorder="true" applyAlignment="false" applyProtection="true">
      <alignment horizontal="general" vertical="bottom" textRotation="0" wrapText="false" indent="0" shrinkToFit="false"/>
      <protection locked="true" hidden="false"/>
    </xf>
    <xf numFmtId="164" fontId="5" fillId="0" borderId="10" xfId="0" applyFont="true" applyBorder="true" applyAlignment="false" applyProtection="true">
      <alignment horizontal="general" vertical="bottom" textRotation="0" wrapText="false" indent="0" shrinkToFit="false"/>
      <protection locked="true" hidden="false"/>
    </xf>
    <xf numFmtId="164" fontId="5" fillId="0" borderId="12" xfId="0" applyFont="true" applyBorder="true" applyAlignment="true" applyProtection="true">
      <alignment horizontal="right" vertical="bottom" textRotation="0" wrapText="false" indent="0" shrinkToFit="false"/>
      <protection locked="true" hidden="false"/>
    </xf>
    <xf numFmtId="166" fontId="22" fillId="3" borderId="4" xfId="0" applyFont="true" applyBorder="true" applyAlignment="false" applyProtection="true">
      <alignment horizontal="general" vertical="bottom" textRotation="0" wrapText="false" indent="0" shrinkToFit="false"/>
      <protection locked="fals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true">
      <alignment horizontal="right" vertical="bottom" textRotation="0" wrapText="false" indent="0" shrinkToFit="false"/>
      <protection locked="true" hidden="false"/>
    </xf>
    <xf numFmtId="164" fontId="5" fillId="0" borderId="0" xfId="0" applyFont="true" applyBorder="true" applyAlignment="true" applyProtection="true">
      <alignment horizontal="right" vertical="bottom" textRotation="0" wrapText="false" indent="0" shrinkToFit="false"/>
      <protection locked="true" hidden="false"/>
    </xf>
    <xf numFmtId="165" fontId="5" fillId="0" borderId="0" xfId="0" applyFont="true" applyBorder="tru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right" vertical="bottom" textRotation="0" wrapText="false" indent="0" shrinkToFit="false"/>
      <protection locked="true" hidden="false"/>
    </xf>
    <xf numFmtId="164" fontId="20" fillId="0" borderId="0" xfId="0" applyFont="true" applyBorder="true" applyAlignment="true" applyProtection="true">
      <alignment horizontal="left" vertical="bottom" textRotation="0" wrapText="false" indent="0" shrinkToFit="false"/>
      <protection locked="true" hidden="false"/>
    </xf>
    <xf numFmtId="165" fontId="5" fillId="2" borderId="6" xfId="0" applyFont="true" applyBorder="true" applyAlignment="fals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right" vertical="bottom" textRotation="0" wrapText="false" indent="0" shrinkToFit="false"/>
      <protection locked="true" hidden="false"/>
    </xf>
    <xf numFmtId="165" fontId="5" fillId="2" borderId="1" xfId="0" applyFont="true" applyBorder="true" applyAlignment="false" applyProtection="true">
      <alignment horizontal="general" vertical="bottom" textRotation="0" wrapText="false" indent="0" shrinkToFit="false"/>
      <protection locked="true" hidden="false"/>
    </xf>
    <xf numFmtId="165" fontId="5" fillId="2" borderId="7" xfId="0" applyFont="true" applyBorder="true" applyAlignment="false" applyProtection="true">
      <alignment horizontal="general" vertical="bottom" textRotation="0" wrapText="false" indent="0" shrinkToFit="false"/>
      <protection locked="true" hidden="false"/>
    </xf>
    <xf numFmtId="165" fontId="5" fillId="2" borderId="10" xfId="0" applyFont="true" applyBorder="true" applyAlignment="false" applyProtection="true">
      <alignment horizontal="general" vertical="bottom" textRotation="0" wrapText="false" indent="0" shrinkToFit="false"/>
      <protection locked="true" hidden="false"/>
    </xf>
    <xf numFmtId="164" fontId="5" fillId="2" borderId="11" xfId="0" applyFont="true" applyBorder="true" applyAlignment="false" applyProtection="false">
      <alignment horizontal="general" vertical="bottom" textRotation="0" wrapText="false" indent="0" shrinkToFit="false"/>
      <protection locked="true" hidden="false"/>
    </xf>
    <xf numFmtId="165" fontId="5" fillId="2" borderId="11" xfId="0" applyFont="true" applyBorder="true" applyAlignment="false" applyProtection="true">
      <alignment horizontal="general" vertical="bottom" textRotation="0" wrapText="false" indent="0" shrinkToFit="false"/>
      <protection locked="true" hidden="false"/>
    </xf>
    <xf numFmtId="165" fontId="5" fillId="2" borderId="12" xfId="0" applyFont="true" applyBorder="true" applyAlignment="false" applyProtection="true">
      <alignment horizontal="general" vertical="bottom" textRotation="0" wrapText="false" indent="0" shrinkToFit="false"/>
      <protection locked="true" hidden="false"/>
    </xf>
    <xf numFmtId="164" fontId="13" fillId="0" borderId="11" xfId="0" applyFont="true" applyBorder="true" applyAlignment="true" applyProtection="true">
      <alignment horizontal="left" vertical="bottom" textRotation="0" wrapText="false" indent="0" shrinkToFit="false"/>
      <protection locked="true" hidden="false"/>
    </xf>
    <xf numFmtId="165" fontId="5" fillId="0" borderId="4" xfId="0" applyFont="true" applyBorder="true" applyAlignment="true" applyProtection="true">
      <alignment horizontal="center" vertical="bottom" textRotation="0" wrapText="false" indent="0" shrinkToFit="false"/>
      <protection locked="true" hidden="false"/>
    </xf>
    <xf numFmtId="164" fontId="22" fillId="0" borderId="4" xfId="0" applyFont="true" applyBorder="true" applyAlignment="true" applyProtection="true">
      <alignment horizontal="center" vertical="bottom" textRotation="0" wrapText="false" indent="0" shrinkToFit="false"/>
      <protection locked="false" hidden="false"/>
    </xf>
    <xf numFmtId="167" fontId="22" fillId="0" borderId="4" xfId="0" applyFont="true" applyBorder="true" applyAlignment="true" applyProtection="true">
      <alignment horizontal="center" vertical="bottom" textRotation="0" wrapText="false" indent="0" shrinkToFit="false"/>
      <protection locked="false" hidden="false"/>
    </xf>
    <xf numFmtId="167" fontId="25" fillId="0" borderId="4" xfId="0" applyFont="true" applyBorder="true" applyAlignment="true" applyProtection="true">
      <alignment horizontal="center" vertical="bottom" textRotation="0" wrapText="false" indent="0" shrinkToFit="false"/>
      <protection locked="false" hidden="false"/>
    </xf>
    <xf numFmtId="164" fontId="26" fillId="0" borderId="4" xfId="0" applyFont="true" applyBorder="true" applyAlignment="true" applyProtection="true">
      <alignment horizontal="right" vertical="bottom" textRotation="0" wrapText="false" indent="0" shrinkToFit="false"/>
      <protection locked="true" hidden="false"/>
    </xf>
    <xf numFmtId="168" fontId="5" fillId="0" borderId="4" xfId="0" applyFont="true" applyBorder="true" applyAlignment="false" applyProtection="true">
      <alignment horizontal="general" vertical="bottom" textRotation="0" wrapText="false" indent="0" shrinkToFit="false"/>
      <protection locked="true" hidden="false"/>
    </xf>
    <xf numFmtId="166" fontId="22" fillId="3" borderId="4" xfId="0" applyFont="true" applyBorder="true" applyAlignment="fals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right" vertical="bottom" textRotation="0" wrapText="false" indent="0" shrinkToFit="false"/>
      <protection locked="true" hidden="false"/>
    </xf>
    <xf numFmtId="166" fontId="24" fillId="3" borderId="4" xfId="0" applyFont="true" applyBorder="true" applyAlignment="fals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right" vertical="bottom" textRotation="0" wrapText="false" indent="0" shrinkToFit="false"/>
      <protection locked="true" hidden="false"/>
    </xf>
    <xf numFmtId="166" fontId="22" fillId="0" borderId="0" xfId="0" applyFont="true" applyBorder="true" applyAlignment="false" applyProtection="true">
      <alignment horizontal="general" vertical="bottom" textRotation="0" wrapText="false" indent="0" shrinkToFit="false"/>
      <protection locked="true" hidden="false"/>
    </xf>
    <xf numFmtId="164" fontId="20" fillId="0" borderId="0" xfId="0" applyFont="true" applyBorder="true" applyAlignment="true" applyProtection="true">
      <alignment horizontal="left" vertical="bottom" textRotation="0" wrapText="false" indent="0" shrinkToFit="false"/>
      <protection locked="true" hidden="false"/>
    </xf>
    <xf numFmtId="164" fontId="19" fillId="0" borderId="0" xfId="0" applyFont="true" applyBorder="true" applyAlignment="true" applyProtection="true">
      <alignment horizontal="right" vertical="bottom" textRotation="0" wrapText="false" indent="0" shrinkToFit="false"/>
      <protection locked="true" hidden="false"/>
    </xf>
    <xf numFmtId="169" fontId="19" fillId="4" borderId="4" xfId="0" applyFont="true" applyBorder="true" applyAlignment="false" applyProtection="true">
      <alignment horizontal="general" vertical="bottom" textRotation="0" wrapText="false" indent="0" shrinkToFit="false"/>
      <protection locked="true" hidden="false"/>
    </xf>
    <xf numFmtId="169" fontId="19" fillId="5" borderId="4" xfId="0" applyFont="true" applyBorder="true" applyAlignment="false" applyProtection="true">
      <alignment horizontal="general" vertical="bottom" textRotation="0" wrapText="false" indent="0" shrinkToFit="false"/>
      <protection locked="true" hidden="false"/>
    </xf>
    <xf numFmtId="169" fontId="19" fillId="4" borderId="2" xfId="0" applyFont="true" applyBorder="true" applyAlignment="false" applyProtection="true">
      <alignment horizontal="general" vertical="bottom" textRotation="0" wrapText="false" indent="0" shrinkToFit="false"/>
      <protection locked="true" hidden="false"/>
    </xf>
    <xf numFmtId="169" fontId="19" fillId="5" borderId="5" xfId="0" applyFont="true" applyBorder="true" applyAlignment="false" applyProtection="true">
      <alignment horizontal="general" vertical="bottom" textRotation="0" wrapText="false" indent="0" shrinkToFit="false"/>
      <protection locked="true" hidden="false"/>
    </xf>
    <xf numFmtId="169" fontId="19" fillId="4" borderId="5" xfId="0" applyFont="true" applyBorder="true" applyAlignment="false" applyProtection="true">
      <alignment horizontal="general" vertical="bottom" textRotation="0" wrapText="false" indent="0" shrinkToFit="false"/>
      <protection locked="true" hidden="false"/>
    </xf>
    <xf numFmtId="169" fontId="19" fillId="5" borderId="3" xfId="0" applyFont="true" applyBorder="true" applyAlignment="false" applyProtection="true">
      <alignment horizontal="general" vertical="bottom" textRotation="0" wrapText="false" indent="0" shrinkToFit="false"/>
      <protection locked="true" hidden="false"/>
    </xf>
    <xf numFmtId="164" fontId="5" fillId="3" borderId="2" xfId="0" applyFont="true" applyBorder="true" applyAlignment="false" applyProtection="true">
      <alignment horizontal="general" vertical="bottom" textRotation="0" wrapText="false" indent="0" shrinkToFit="false"/>
      <protection locked="true" hidden="false"/>
    </xf>
    <xf numFmtId="164" fontId="5" fillId="3" borderId="3" xfId="0" applyFont="true" applyBorder="true" applyAlignment="true" applyProtection="true">
      <alignment horizontal="right" vertical="bottom" textRotation="0" wrapText="false" indent="0" shrinkToFit="false"/>
      <protection locked="true" hidden="false"/>
    </xf>
    <xf numFmtId="165" fontId="5" fillId="4" borderId="13" xfId="0" applyFont="true" applyBorder="true" applyAlignment="false" applyProtection="true">
      <alignment horizontal="general" vertical="bottom" textRotation="0" wrapText="false" indent="0" shrinkToFit="false"/>
      <protection locked="true" hidden="false"/>
    </xf>
    <xf numFmtId="164" fontId="27" fillId="3" borderId="14" xfId="0" applyFont="true" applyBorder="true" applyAlignment="false" applyProtection="true">
      <alignment horizontal="general" vertical="bottom" textRotation="0" wrapText="false" indent="0" shrinkToFit="false"/>
      <protection locked="false" hidden="false"/>
    </xf>
    <xf numFmtId="165" fontId="5" fillId="5" borderId="3" xfId="0" applyFont="true" applyBorder="true" applyAlignment="false" applyProtection="true">
      <alignment horizontal="general" vertical="bottom" textRotation="0" wrapText="false" indent="0" shrinkToFit="false"/>
      <protection locked="true" hidden="false"/>
    </xf>
    <xf numFmtId="165" fontId="5" fillId="4" borderId="2" xfId="0" applyFont="true" applyBorder="true" applyAlignment="false" applyProtection="true">
      <alignment horizontal="general" vertical="bottom" textRotation="0" wrapText="false" indent="0" shrinkToFit="false"/>
      <protection locked="true" hidden="false"/>
    </xf>
    <xf numFmtId="165" fontId="5" fillId="5" borderId="5" xfId="0" applyFont="true" applyBorder="true" applyAlignment="false" applyProtection="true">
      <alignment horizontal="general" vertical="bottom" textRotation="0" wrapText="false" indent="0" shrinkToFit="false"/>
      <protection locked="true" hidden="false"/>
    </xf>
    <xf numFmtId="165" fontId="5" fillId="4" borderId="5" xfId="0" applyFont="true" applyBorder="true" applyAlignment="false" applyProtection="true">
      <alignment horizontal="general" vertical="bottom" textRotation="0" wrapText="false" indent="0" shrinkToFit="false"/>
      <protection locked="true" hidden="false"/>
    </xf>
    <xf numFmtId="164" fontId="5" fillId="6" borderId="1" xfId="0" applyFont="true" applyBorder="true" applyAlignment="true" applyProtection="true">
      <alignment horizontal="left" vertical="bottom" textRotation="0" wrapText="false" indent="0" shrinkToFit="false"/>
      <protection locked="true" hidden="false"/>
    </xf>
    <xf numFmtId="164" fontId="5" fillId="6" borderId="1" xfId="0" applyFont="true" applyBorder="true" applyAlignment="false" applyProtection="false">
      <alignment horizontal="general" vertical="bottom" textRotation="0" wrapText="false" indent="0" shrinkToFit="false"/>
      <protection locked="true" hidden="false"/>
    </xf>
    <xf numFmtId="165" fontId="19" fillId="4" borderId="15" xfId="0" applyFont="true" applyBorder="true" applyAlignment="false" applyProtection="true">
      <alignment horizontal="general" vertical="bottom" textRotation="0" wrapText="false" indent="0" shrinkToFit="false"/>
      <protection locked="true" hidden="false"/>
    </xf>
    <xf numFmtId="165" fontId="19" fillId="5" borderId="4" xfId="0" applyFont="true" applyBorder="true" applyAlignment="false" applyProtection="true">
      <alignment horizontal="general" vertical="bottom" textRotation="0" wrapText="false" indent="0" shrinkToFit="false"/>
      <protection locked="true" hidden="false"/>
    </xf>
    <xf numFmtId="164" fontId="5" fillId="6" borderId="10" xfId="0" applyFont="true" applyBorder="true" applyAlignment="false" applyProtection="true">
      <alignment horizontal="general" vertical="bottom" textRotation="0" wrapText="false" indent="0" shrinkToFit="false"/>
      <protection locked="true" hidden="false"/>
    </xf>
    <xf numFmtId="164" fontId="5" fillId="6" borderId="12" xfId="0" applyFont="true" applyBorder="true" applyAlignment="true" applyProtection="true">
      <alignment horizontal="right" vertical="bottom" textRotation="0" wrapText="false" indent="0" shrinkToFit="false"/>
      <protection locked="true" hidden="false"/>
    </xf>
    <xf numFmtId="164" fontId="22" fillId="6" borderId="4" xfId="0" applyFont="true" applyBorder="true" applyAlignment="false" applyProtection="true">
      <alignment horizontal="general" vertical="bottom" textRotation="0" wrapText="false" indent="0" shrinkToFit="false"/>
      <protection locked="false" hidden="false"/>
    </xf>
    <xf numFmtId="164" fontId="28" fillId="0" borderId="0" xfId="0" applyFont="true" applyBorder="true" applyAlignment="false" applyProtection="true">
      <alignment horizontal="general" vertical="bottom" textRotation="0" wrapText="false" indent="0" shrinkToFit="false"/>
      <protection locked="true" hidden="false"/>
    </xf>
    <xf numFmtId="164" fontId="5" fillId="2" borderId="3" xfId="0" applyFont="true" applyBorder="true" applyAlignment="false" applyProtection="true">
      <alignment horizontal="general" vertical="bottom" textRotation="0" wrapText="false" indent="0" shrinkToFit="false"/>
      <protection locked="true" hidden="false"/>
    </xf>
    <xf numFmtId="164" fontId="24" fillId="0" borderId="3" xfId="0" applyFont="true" applyBorder="true" applyAlignment="true" applyProtection="true">
      <alignment horizontal="right" vertical="bottom" textRotation="0" wrapText="false" indent="0" shrinkToFit="false"/>
      <protection locked="true" hidden="false"/>
    </xf>
    <xf numFmtId="164" fontId="24" fillId="0" borderId="4" xfId="0" applyFont="true" applyBorder="true" applyAlignment="false" applyProtection="true">
      <alignment horizontal="general" vertical="bottom" textRotation="0" wrapText="false" indent="0" shrinkToFit="false"/>
      <protection locked="true" hidden="false"/>
    </xf>
    <xf numFmtId="167" fontId="29" fillId="0" borderId="4" xfId="0" applyFont="true" applyBorder="true" applyAlignment="true" applyProtection="true">
      <alignment horizontal="center" vertical="bottom" textRotation="0" wrapText="false" indent="0" shrinkToFit="false"/>
      <protection locked="false" hidden="false"/>
    </xf>
    <xf numFmtId="167" fontId="29" fillId="0" borderId="0" xfId="0" applyFont="true" applyBorder="true" applyAlignment="false" applyProtection="true">
      <alignment horizontal="general" vertical="bottom" textRotation="0" wrapText="false" indent="0" shrinkToFit="false"/>
      <protection locked="true" hidden="false"/>
    </xf>
    <xf numFmtId="167" fontId="29" fillId="0" borderId="0" xfId="0" applyFont="true" applyBorder="false" applyAlignment="false" applyProtection="true">
      <alignment horizontal="general" vertical="bottom" textRotation="0" wrapText="false" indent="0" shrinkToFit="false"/>
      <protection locked="true" hidden="false"/>
    </xf>
    <xf numFmtId="168" fontId="5" fillId="0" borderId="0" xfId="0" applyFont="true" applyBorder="true" applyAlignment="false" applyProtection="true">
      <alignment horizontal="general" vertical="bottom" textRotation="0" wrapText="false" indent="0" shrinkToFit="false"/>
      <protection locked="true" hidden="false"/>
    </xf>
    <xf numFmtId="164" fontId="22" fillId="0" borderId="2" xfId="0" applyFont="true" applyBorder="true" applyAlignment="false" applyProtection="true">
      <alignment horizontal="general" vertical="bottom" textRotation="0" wrapText="false" indent="0" shrinkToFit="false"/>
      <protection locked="true" hidden="false"/>
    </xf>
    <xf numFmtId="164" fontId="19" fillId="0" borderId="10" xfId="0" applyFont="true" applyBorder="true" applyAlignment="false" applyProtection="true">
      <alignment horizontal="general" vertical="bottom" textRotation="0" wrapText="false" indent="0" shrinkToFit="false"/>
      <protection locked="true" hidden="false"/>
    </xf>
    <xf numFmtId="164" fontId="5" fillId="0" borderId="15" xfId="0" applyFont="true" applyBorder="true" applyAlignment="false" applyProtection="false">
      <alignment horizontal="general" vertical="bottom" textRotation="0" wrapText="false" indent="0" shrinkToFit="false"/>
      <protection locked="true" hidden="false"/>
    </xf>
    <xf numFmtId="170" fontId="0" fillId="0" borderId="2" xfId="0" applyFont="false" applyBorder="true" applyAlignment="true" applyProtection="true">
      <alignment horizontal="center" vertical="bottom" textRotation="0" wrapText="false" indent="0" shrinkToFit="false"/>
      <protection locked="true" hidden="false"/>
    </xf>
    <xf numFmtId="164" fontId="5" fillId="0" borderId="5" xfId="0" applyFont="true" applyBorder="true" applyAlignment="true" applyProtection="true">
      <alignment horizontal="center" vertical="bottom" textRotation="0" wrapText="false" indent="0" shrinkToFit="false"/>
      <protection locked="true" hidden="false"/>
    </xf>
    <xf numFmtId="164" fontId="5" fillId="0" borderId="5" xfId="0" applyFont="true" applyBorder="true" applyAlignment="true" applyProtection="true">
      <alignment horizontal="center" vertical="bottom" textRotation="0" wrapText="false" indent="0" shrinkToFit="false"/>
      <protection locked="true" hidden="false"/>
    </xf>
    <xf numFmtId="164" fontId="5" fillId="0" borderId="3" xfId="0" applyFont="true" applyBorder="true" applyAlignment="true" applyProtection="true">
      <alignment horizontal="center" vertical="bottom" textRotation="0" wrapText="false" indent="0" shrinkToFit="false"/>
      <protection locked="true" hidden="false"/>
    </xf>
    <xf numFmtId="171" fontId="22" fillId="0" borderId="2" xfId="0" applyFont="true" applyBorder="true" applyAlignment="true" applyProtection="true">
      <alignment horizontal="left" vertical="bottom" textRotation="0" wrapText="false" indent="0" shrinkToFit="false"/>
      <protection locked="false" hidden="false"/>
    </xf>
    <xf numFmtId="166" fontId="22" fillId="0" borderId="4" xfId="0" applyFont="true" applyBorder="true" applyAlignment="true" applyProtection="true">
      <alignment horizontal="center" vertical="bottom" textRotation="0" wrapText="false" indent="0" shrinkToFit="false"/>
      <protection locked="false" hidden="false"/>
    </xf>
    <xf numFmtId="172" fontId="22" fillId="0" borderId="3" xfId="0" applyFont="true" applyBorder="true" applyAlignment="true" applyProtection="true">
      <alignment horizontal="left" vertical="bottom" textRotation="0" wrapText="false" indent="0" shrinkToFit="false"/>
      <protection locked="false" hidden="false"/>
    </xf>
    <xf numFmtId="170" fontId="0" fillId="0" borderId="4" xfId="0" applyFont="false" applyBorder="true" applyAlignment="true" applyProtection="true">
      <alignment horizontal="center" vertical="bottom" textRotation="0" wrapText="false" indent="0" shrinkToFit="false"/>
      <protection locked="true" hidden="false"/>
    </xf>
    <xf numFmtId="166" fontId="22" fillId="0" borderId="0" xfId="0" applyFont="true" applyBorder="true" applyAlignment="false" applyProtection="tru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false" applyProtection="true">
      <alignment horizontal="general" vertical="bottom" textRotation="0" wrapText="false" indent="0" shrinkToFit="false"/>
      <protection locked="true" hidden="false"/>
    </xf>
    <xf numFmtId="172" fontId="22" fillId="0" borderId="0" xfId="0" applyFont="true" applyBorder="true" applyAlignment="false" applyProtection="true">
      <alignment horizontal="general" vertical="bottom" textRotation="0" wrapText="false" indent="0" shrinkToFit="false"/>
      <protection locked="true" hidden="false"/>
    </xf>
    <xf numFmtId="164" fontId="5" fillId="0" borderId="4" xfId="0" applyFont="true" applyBorder="true" applyAlignment="true" applyProtection="true">
      <alignment horizontal="center" vertical="bottom" textRotation="0" wrapText="false" indent="0" shrinkToFit="false"/>
      <protection locked="true" hidden="false"/>
    </xf>
    <xf numFmtId="164" fontId="5" fillId="0" borderId="13" xfId="0" applyFont="true" applyBorder="true" applyAlignment="false" applyProtection="tru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15" xfId="0" applyFont="true" applyBorder="true" applyAlignment="false" applyProtection="false">
      <alignment horizontal="general" vertical="bottom" textRotation="0" wrapText="false" indent="0" shrinkToFit="false"/>
      <protection locked="true" hidden="false"/>
    </xf>
    <xf numFmtId="164" fontId="22" fillId="7" borderId="4" xfId="0" applyFont="true" applyBorder="true" applyAlignment="false" applyProtection="true">
      <alignment horizontal="general" vertical="bottom" textRotation="0" wrapText="false" indent="0" shrinkToFit="false"/>
      <protection locked="false" hidden="false"/>
    </xf>
    <xf numFmtId="164" fontId="24" fillId="7" borderId="4" xfId="0" applyFont="true" applyBorder="true" applyAlignment="true" applyProtection="true">
      <alignment horizontal="right" vertical="bottom" textRotation="0" wrapText="false" indent="0" shrinkToFit="false"/>
      <protection locked="true" hidden="false"/>
    </xf>
    <xf numFmtId="166" fontId="22" fillId="7" borderId="4" xfId="0" applyFont="true" applyBorder="true" applyAlignment="true" applyProtection="true">
      <alignment horizontal="center" vertical="bottom" textRotation="0" wrapText="false" indent="0" shrinkToFit="false"/>
      <protection locked="false" hidden="false"/>
    </xf>
    <xf numFmtId="164" fontId="22" fillId="8" borderId="4" xfId="0" applyFont="true" applyBorder="true" applyAlignment="false" applyProtection="true">
      <alignment horizontal="general" vertical="bottom" textRotation="0" wrapText="false" indent="0" shrinkToFit="false"/>
      <protection locked="true" hidden="false"/>
    </xf>
    <xf numFmtId="164" fontId="19" fillId="8" borderId="4" xfId="0" applyFont="true" applyBorder="true" applyAlignment="true" applyProtection="true">
      <alignment horizontal="right" vertical="bottom" textRotation="0" wrapText="false" indent="0" shrinkToFit="false"/>
      <protection locked="true" hidden="false"/>
    </xf>
    <xf numFmtId="173" fontId="22" fillId="8" borderId="4" xfId="0" applyFont="true" applyBorder="true" applyAlignment="true" applyProtection="true">
      <alignment horizontal="center" vertical="bottom" textRotation="0" wrapText="false" indent="0" shrinkToFit="false"/>
      <protection locked="false" hidden="false"/>
    </xf>
    <xf numFmtId="164" fontId="5" fillId="0" borderId="4" xfId="0" applyFont="true" applyBorder="true" applyAlignment="true" applyProtection="true">
      <alignment horizontal="right" vertical="bottom" textRotation="0" wrapText="false" indent="0" shrinkToFit="false"/>
      <protection locked="true" hidden="false"/>
    </xf>
    <xf numFmtId="166" fontId="22" fillId="9" borderId="4" xfId="0" applyFont="true" applyBorder="true" applyAlignment="true" applyProtection="true">
      <alignment horizontal="center" vertical="bottom" textRotation="0" wrapText="false" indent="0" shrinkToFit="false"/>
      <protection locked="true" hidden="false"/>
    </xf>
    <xf numFmtId="166" fontId="22" fillId="0" borderId="4" xfId="0" applyFont="true" applyBorder="true" applyAlignment="true" applyProtection="true">
      <alignment horizontal="center" vertical="bottom" textRotation="0" wrapText="false" indent="0" shrinkToFit="false"/>
      <protection locked="true" hidden="false"/>
    </xf>
    <xf numFmtId="164" fontId="22" fillId="7" borderId="4" xfId="0" applyFont="true" applyBorder="true" applyAlignment="false" applyProtection="true">
      <alignment horizontal="general" vertical="bottom" textRotation="0" wrapText="false" indent="0" shrinkToFit="false"/>
      <protection locked="true" hidden="false"/>
    </xf>
    <xf numFmtId="166" fontId="22" fillId="0" borderId="4" xfId="0" applyFont="true" applyBorder="true" applyAlignment="true" applyProtection="true">
      <alignment horizontal="center" vertical="bottom" textRotation="0" wrapText="false" indent="0" shrinkToFit="false"/>
      <protection locked="true" hidden="false"/>
    </xf>
    <xf numFmtId="171" fontId="22" fillId="7" borderId="4" xfId="0" applyFont="true" applyBorder="true" applyAlignment="false" applyProtection="true">
      <alignment horizontal="general" vertical="bottom" textRotation="0" wrapText="false" indent="0" shrinkToFit="false"/>
      <protection locked="false" hidden="false"/>
    </xf>
    <xf numFmtId="173" fontId="29" fillId="8" borderId="4" xfId="0" applyFont="true" applyBorder="true" applyAlignment="true" applyProtection="true">
      <alignment horizontal="center" vertical="bottom" textRotation="0" wrapText="false" indent="0" shrinkToFit="false"/>
      <protection locked="false" hidden="false"/>
    </xf>
    <xf numFmtId="166" fontId="5" fillId="0" borderId="4" xfId="0" applyFont="true" applyBorder="true" applyAlignment="true" applyProtection="true">
      <alignment horizontal="center" vertical="bottom" textRotation="0" wrapText="false" indent="0" shrinkToFit="false"/>
      <protection locked="true" hidden="false"/>
    </xf>
    <xf numFmtId="166" fontId="5"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6" fontId="36" fillId="0" borderId="0"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left" vertical="bottom" textRotation="0" wrapText="false" indent="0" shrinkToFit="false"/>
      <protection locked="true" hidden="false"/>
    </xf>
    <xf numFmtId="166" fontId="38" fillId="0" borderId="0" xfId="0" applyFont="true" applyBorder="true" applyAlignment="true" applyProtection="true">
      <alignment horizontal="left" vertical="bottom" textRotation="0" wrapText="false" indent="0" shrinkToFit="false"/>
      <protection locked="true" hidden="false"/>
    </xf>
    <xf numFmtId="164" fontId="9" fillId="0" borderId="0" xfId="0" applyFont="true" applyBorder="false" applyAlignment="true" applyProtection="true">
      <alignment horizontal="right" vertical="bottom" textRotation="0" wrapText="false" indent="0" shrinkToFit="false"/>
      <protection locked="true" hidden="false"/>
    </xf>
    <xf numFmtId="166" fontId="28"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6" fontId="39" fillId="0" borderId="0" xfId="0" applyFont="true" applyBorder="true" applyAlignment="true" applyProtection="true">
      <alignment horizontal="general" vertical="bottom" textRotation="0" wrapText="false" indent="0" shrinkToFit="false"/>
      <protection locked="false" hidden="false"/>
    </xf>
    <xf numFmtId="164" fontId="40" fillId="0" borderId="0" xfId="0" applyFont="true" applyBorder="false" applyAlignment="true" applyProtection="true">
      <alignment horizontal="right" vertical="bottom" textRotation="0" wrapText="false" indent="0" shrinkToFit="false"/>
      <protection locked="true" hidden="false"/>
    </xf>
    <xf numFmtId="164" fontId="40" fillId="0" borderId="0" xfId="0" applyFont="true" applyBorder="false" applyAlignment="fals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center" vertical="center" textRotation="0" wrapText="false" indent="0" shrinkToFit="false"/>
      <protection locked="true" hidden="false"/>
    </xf>
    <xf numFmtId="164" fontId="28" fillId="0" borderId="0" xfId="0" applyFont="true" applyBorder="false" applyAlignment="false" applyProtection="true">
      <alignment horizontal="general" vertical="bottom" textRotation="0" wrapText="false" indent="0" shrinkToFit="false"/>
      <protection locked="true" hidden="false"/>
    </xf>
    <xf numFmtId="164" fontId="28" fillId="0" borderId="0" xfId="0" applyFont="true" applyBorder="false" applyAlignment="true" applyProtection="true">
      <alignment horizontal="left" vertical="bottom" textRotation="0" wrapText="false" indent="0" shrinkToFit="false"/>
      <protection locked="true" hidden="false"/>
    </xf>
    <xf numFmtId="164" fontId="28" fillId="0" borderId="0" xfId="0" applyFont="true" applyBorder="false" applyAlignment="true" applyProtection="true">
      <alignment horizontal="center" vertical="bottom" textRotation="0" wrapText="false" indent="0" shrinkToFit="false"/>
      <protection locked="true" hidden="false"/>
    </xf>
    <xf numFmtId="166" fontId="41" fillId="10" borderId="16" xfId="0" applyFont="true" applyBorder="true" applyAlignment="true" applyProtection="true">
      <alignment horizontal="right" vertical="bottom" textRotation="0" wrapText="false" indent="0" shrinkToFit="false"/>
      <protection locked="true" hidden="false"/>
    </xf>
    <xf numFmtId="174" fontId="42" fillId="0" borderId="17" xfId="0" applyFont="true" applyBorder="true" applyAlignment="true" applyProtection="true">
      <alignment horizontal="left" vertical="bottom" textRotation="0" wrapText="false" indent="0" shrinkToFit="false"/>
      <protection locked="true" hidden="false"/>
    </xf>
    <xf numFmtId="166" fontId="41" fillId="0" borderId="0" xfId="0" applyFont="true" applyBorder="true" applyAlignment="true" applyProtection="true">
      <alignment horizontal="left" vertical="bottom" textRotation="0" wrapText="false" indent="0" shrinkToFit="false"/>
      <protection locked="true" hidden="false"/>
    </xf>
    <xf numFmtId="164" fontId="42" fillId="0" borderId="0" xfId="0" applyFont="true" applyBorder="true" applyAlignment="true" applyProtection="true">
      <alignment horizontal="left" vertical="bottom" textRotation="0" wrapText="false" indent="0" shrinkToFit="false"/>
      <protection locked="true" hidden="false"/>
    </xf>
    <xf numFmtId="166" fontId="42" fillId="6" borderId="13" xfId="0" applyFont="true" applyBorder="true" applyAlignment="true" applyProtection="true">
      <alignment horizontal="center" vertical="bottom" textRotation="0" wrapText="false" indent="0" shrinkToFit="false"/>
      <protection locked="true" hidden="false"/>
    </xf>
    <xf numFmtId="164" fontId="5" fillId="11" borderId="1" xfId="0" applyFont="true" applyBorder="true" applyAlignment="false" applyProtection="true">
      <alignment horizontal="general" vertical="bottom" textRotation="0" wrapText="false" indent="0" shrinkToFit="false"/>
      <protection locked="true" hidden="false"/>
    </xf>
    <xf numFmtId="164" fontId="42" fillId="11" borderId="1" xfId="0" applyFont="true" applyBorder="true" applyAlignment="true" applyProtection="true">
      <alignment horizontal="center" vertical="bottom" textRotation="0" wrapText="false" indent="0" shrinkToFit="false"/>
      <protection locked="true" hidden="false"/>
    </xf>
    <xf numFmtId="164" fontId="42" fillId="6" borderId="1" xfId="0" applyFont="true" applyBorder="true" applyAlignment="true" applyProtection="true">
      <alignment horizontal="center" vertical="bottom" textRotation="0" wrapText="false" indent="0" shrinkToFit="false"/>
      <protection locked="true" hidden="false"/>
    </xf>
    <xf numFmtId="164" fontId="42" fillId="6" borderId="1" xfId="0" applyFont="true" applyBorder="true" applyAlignment="true" applyProtection="true">
      <alignment horizontal="left" vertical="bottom" textRotation="0" wrapText="false" indent="0" shrinkToFit="false"/>
      <protection locked="true" hidden="false"/>
    </xf>
    <xf numFmtId="166" fontId="42" fillId="11" borderId="1" xfId="0" applyFont="true" applyBorder="true" applyAlignment="true" applyProtection="true">
      <alignment horizontal="center" vertical="bottom" textRotation="0" wrapText="false" indent="0" shrinkToFit="false"/>
      <protection locked="true" hidden="false"/>
    </xf>
    <xf numFmtId="164" fontId="5" fillId="11" borderId="7" xfId="0" applyFont="true" applyBorder="true" applyAlignment="false" applyProtection="true">
      <alignment horizontal="general" vertical="bottom" textRotation="0" wrapText="false" indent="0" shrinkToFit="false"/>
      <protection locked="true" hidden="false"/>
    </xf>
    <xf numFmtId="166" fontId="42" fillId="0" borderId="0" xfId="0" applyFont="true" applyBorder="true" applyAlignment="true" applyProtection="true">
      <alignment horizontal="left" vertical="bottom" textRotation="0" wrapText="false" indent="0" shrinkToFit="false"/>
      <protection locked="true" hidden="false"/>
    </xf>
    <xf numFmtId="166" fontId="41" fillId="0" borderId="18" xfId="0" applyFont="true" applyBorder="true" applyAlignment="true" applyProtection="true">
      <alignment horizontal="right" vertical="bottom" textRotation="0" wrapText="false" indent="0" shrinkToFit="false"/>
      <protection locked="true" hidden="false"/>
    </xf>
    <xf numFmtId="166" fontId="42" fillId="10" borderId="19" xfId="0" applyFont="true" applyBorder="true" applyAlignment="true" applyProtection="true">
      <alignment horizontal="left" vertical="bottom" textRotation="0" wrapText="false" indent="0" shrinkToFit="false"/>
      <protection locked="true" hidden="false"/>
    </xf>
    <xf numFmtId="166" fontId="42" fillId="6" borderId="20" xfId="0" applyFont="true" applyBorder="true" applyAlignment="true" applyProtection="true">
      <alignment horizontal="center" vertical="bottom" textRotation="0" wrapText="false" indent="0" shrinkToFit="false"/>
      <protection locked="true" hidden="false"/>
    </xf>
    <xf numFmtId="164" fontId="5" fillId="11" borderId="0" xfId="0" applyFont="true" applyBorder="false" applyAlignment="false" applyProtection="true">
      <alignment horizontal="general" vertical="bottom" textRotation="0" wrapText="false" indent="0" shrinkToFit="false"/>
      <protection locked="true" hidden="false"/>
    </xf>
    <xf numFmtId="166" fontId="42" fillId="11" borderId="0" xfId="0" applyFont="true" applyBorder="true" applyAlignment="true" applyProtection="true">
      <alignment horizontal="center" vertical="bottom" textRotation="0" wrapText="false" indent="0" shrinkToFit="false"/>
      <protection locked="true" hidden="false"/>
    </xf>
    <xf numFmtId="166" fontId="42" fillId="6" borderId="0" xfId="0" applyFont="true" applyBorder="true" applyAlignment="true" applyProtection="true">
      <alignment horizontal="center" vertical="bottom" textRotation="0" wrapText="false" indent="0" shrinkToFit="false"/>
      <protection locked="true" hidden="false"/>
    </xf>
    <xf numFmtId="166" fontId="42" fillId="6" borderId="0" xfId="0" applyFont="true" applyBorder="true" applyAlignment="true" applyProtection="true">
      <alignment horizontal="left" vertical="bottom" textRotation="0" wrapText="false" indent="0" shrinkToFit="false"/>
      <protection locked="true" hidden="false"/>
    </xf>
    <xf numFmtId="166" fontId="42" fillId="11" borderId="11" xfId="0" applyFont="true" applyBorder="true" applyAlignment="true" applyProtection="true">
      <alignment horizontal="center" vertical="bottom" textRotation="0" wrapText="false" indent="0" shrinkToFit="false"/>
      <protection locked="true" hidden="false"/>
    </xf>
    <xf numFmtId="166" fontId="42" fillId="11" borderId="9" xfId="0" applyFont="true" applyBorder="true" applyAlignment="true" applyProtection="true">
      <alignment horizontal="center" vertical="bottom" textRotation="0" wrapText="false" indent="0" shrinkToFit="false"/>
      <protection locked="true" hidden="false"/>
    </xf>
    <xf numFmtId="166" fontId="42" fillId="0" borderId="0" xfId="0" applyFont="true" applyBorder="true" applyAlignment="true" applyProtection="true">
      <alignment horizontal="center" vertical="bottom" textRotation="0" wrapText="false" indent="0" shrinkToFit="false"/>
      <protection locked="true" hidden="false"/>
    </xf>
    <xf numFmtId="166" fontId="41" fillId="10" borderId="21" xfId="0" applyFont="true" applyBorder="true" applyAlignment="true" applyProtection="true">
      <alignment horizontal="right" vertical="bottom" textRotation="0" wrapText="false" indent="0" shrinkToFit="false"/>
      <protection locked="true" hidden="false"/>
    </xf>
    <xf numFmtId="174" fontId="42" fillId="7" borderId="22" xfId="0" applyFont="true" applyBorder="true" applyAlignment="true" applyProtection="true">
      <alignment horizontal="left" vertical="bottom" textRotation="0" wrapText="false" indent="0" shrinkToFit="false"/>
      <protection locked="true" hidden="false"/>
    </xf>
    <xf numFmtId="171" fontId="43" fillId="12" borderId="13" xfId="0" applyFont="true" applyBorder="true" applyAlignment="true" applyProtection="true">
      <alignment horizontal="right" vertical="bottom" textRotation="0" wrapText="false" indent="0" shrinkToFit="false"/>
      <protection locked="false" hidden="false"/>
    </xf>
    <xf numFmtId="170" fontId="41" fillId="7" borderId="13" xfId="0" applyFont="true" applyBorder="true" applyAlignment="true" applyProtection="true">
      <alignment horizontal="center" vertical="bottom" textRotation="0" wrapText="false" indent="0" shrinkToFit="false"/>
      <protection locked="true" hidden="false"/>
    </xf>
    <xf numFmtId="164" fontId="5" fillId="7" borderId="6" xfId="0" applyFont="true" applyBorder="true" applyAlignment="false" applyProtection="true">
      <alignment horizontal="general" vertical="bottom" textRotation="0" wrapText="false" indent="0" shrinkToFit="false"/>
      <protection locked="true" hidden="false"/>
    </xf>
    <xf numFmtId="166" fontId="41" fillId="7" borderId="1" xfId="0" applyFont="true" applyBorder="true" applyAlignment="true" applyProtection="true">
      <alignment horizontal="center" vertical="bottom" textRotation="0" wrapText="false" indent="0" shrinkToFit="false"/>
      <protection locked="true" hidden="false"/>
    </xf>
    <xf numFmtId="166" fontId="41" fillId="7" borderId="7" xfId="0" applyFont="true" applyBorder="true" applyAlignment="true" applyProtection="true">
      <alignment horizontal="center" vertical="bottom" textRotation="0" wrapText="false" indent="0" shrinkToFit="false"/>
      <protection locked="true" hidden="false"/>
    </xf>
    <xf numFmtId="175" fontId="43" fillId="12" borderId="13" xfId="0" applyFont="true" applyBorder="true" applyAlignment="true" applyProtection="true">
      <alignment horizontal="center" vertical="bottom" textRotation="0" wrapText="false" indent="0" shrinkToFit="false"/>
      <protection locked="false" hidden="false"/>
    </xf>
    <xf numFmtId="170" fontId="41" fillId="7" borderId="0" xfId="0" applyFont="true" applyBorder="true" applyAlignment="true" applyProtection="true">
      <alignment horizontal="center" vertical="bottom" textRotation="0" wrapText="false" indent="0" shrinkToFit="false"/>
      <protection locked="true" hidden="false"/>
    </xf>
    <xf numFmtId="175" fontId="43" fillId="7" borderId="7" xfId="0" applyFont="true" applyBorder="true" applyAlignment="true" applyProtection="true">
      <alignment horizontal="left" vertical="bottom" textRotation="0" wrapText="false" indent="0" shrinkToFit="false"/>
      <protection locked="true" hidden="false"/>
    </xf>
    <xf numFmtId="170" fontId="41" fillId="0" borderId="0" xfId="0" applyFont="true" applyBorder="true" applyAlignment="true" applyProtection="true">
      <alignment horizontal="center" vertical="bottom" textRotation="0" wrapText="false" indent="0" shrinkToFit="false"/>
      <protection locked="true" hidden="false"/>
    </xf>
    <xf numFmtId="166" fontId="41" fillId="0" borderId="23" xfId="0" applyFont="true" applyBorder="true" applyAlignment="true" applyProtection="true">
      <alignment horizontal="general" vertical="bottom" textRotation="0" wrapText="false" indent="0" shrinkToFit="false"/>
      <protection locked="true" hidden="false"/>
    </xf>
    <xf numFmtId="171" fontId="43" fillId="13" borderId="20" xfId="0" applyFont="true" applyBorder="true" applyAlignment="true" applyProtection="true">
      <alignment horizontal="right" vertical="bottom" textRotation="0" wrapText="false" indent="0" shrinkToFit="false"/>
      <protection locked="false" hidden="false"/>
    </xf>
    <xf numFmtId="170" fontId="41" fillId="8" borderId="13" xfId="0" applyFont="true" applyBorder="true" applyAlignment="true" applyProtection="true">
      <alignment horizontal="center" vertical="bottom" textRotation="0" wrapText="false" indent="0" shrinkToFit="false"/>
      <protection locked="true" hidden="false"/>
    </xf>
    <xf numFmtId="164" fontId="5" fillId="8" borderId="8" xfId="0" applyFont="true" applyBorder="true" applyAlignment="false" applyProtection="true">
      <alignment horizontal="general" vertical="bottom" textRotation="0" wrapText="false" indent="0" shrinkToFit="false"/>
      <protection locked="true" hidden="false"/>
    </xf>
    <xf numFmtId="166" fontId="41" fillId="8" borderId="0" xfId="0" applyFont="true" applyBorder="true" applyAlignment="true" applyProtection="true">
      <alignment horizontal="center" vertical="bottom" textRotation="0" wrapText="false" indent="0" shrinkToFit="false"/>
      <protection locked="true" hidden="false"/>
    </xf>
    <xf numFmtId="166" fontId="41" fillId="8" borderId="9" xfId="0" applyFont="true" applyBorder="true" applyAlignment="true" applyProtection="true">
      <alignment horizontal="center" vertical="bottom" textRotation="0" wrapText="false" indent="0" shrinkToFit="false"/>
      <protection locked="true" hidden="false"/>
    </xf>
    <xf numFmtId="175" fontId="43" fillId="13" borderId="20" xfId="0" applyFont="true" applyBorder="true" applyAlignment="true" applyProtection="true">
      <alignment horizontal="center" vertical="bottom" textRotation="0" wrapText="false" indent="0" shrinkToFit="false"/>
      <protection locked="false" hidden="false"/>
    </xf>
    <xf numFmtId="170" fontId="41" fillId="8" borderId="0" xfId="0" applyFont="true" applyBorder="true" applyAlignment="true" applyProtection="true">
      <alignment horizontal="center" vertical="bottom" textRotation="0" wrapText="false" indent="0" shrinkToFit="false"/>
      <protection locked="true" hidden="false"/>
    </xf>
    <xf numFmtId="175" fontId="43" fillId="8" borderId="9" xfId="0" applyFont="true" applyBorder="true" applyAlignment="true" applyProtection="true">
      <alignment horizontal="left" vertical="bottom" textRotation="0" wrapText="false" indent="0" shrinkToFit="false"/>
      <protection locked="true" hidden="false"/>
    </xf>
    <xf numFmtId="166" fontId="41" fillId="10" borderId="13" xfId="0" applyFont="true" applyBorder="true" applyAlignment="true" applyProtection="true">
      <alignment horizontal="right" vertical="bottom" textRotation="0" wrapText="false" indent="0" shrinkToFit="false"/>
      <protection locked="true" hidden="false"/>
    </xf>
    <xf numFmtId="166" fontId="44" fillId="7" borderId="4" xfId="0" applyFont="true" applyBorder="true" applyAlignment="true" applyProtection="true">
      <alignment horizontal="left" vertical="bottom" textRotation="0" wrapText="false" indent="0" shrinkToFit="false"/>
      <protection locked="true" hidden="false"/>
    </xf>
    <xf numFmtId="164" fontId="45" fillId="0" borderId="4" xfId="0" applyFont="true" applyBorder="true" applyAlignment="true" applyProtection="true">
      <alignment horizontal="left" vertical="bottom" textRotation="0" wrapText="false" indent="0" shrinkToFit="false"/>
      <protection locked="true" hidden="false"/>
    </xf>
    <xf numFmtId="171" fontId="43" fillId="12" borderId="20" xfId="0" applyFont="true" applyBorder="true" applyAlignment="true" applyProtection="true">
      <alignment horizontal="right" vertical="bottom" textRotation="0" wrapText="false" indent="0" shrinkToFit="false"/>
      <protection locked="false" hidden="false"/>
    </xf>
    <xf numFmtId="164" fontId="5" fillId="7" borderId="8" xfId="0" applyFont="true" applyBorder="true" applyAlignment="false" applyProtection="true">
      <alignment horizontal="general" vertical="bottom" textRotation="0" wrapText="false" indent="0" shrinkToFit="false"/>
      <protection locked="true" hidden="false"/>
    </xf>
    <xf numFmtId="166" fontId="41" fillId="7" borderId="0" xfId="0" applyFont="true" applyBorder="true" applyAlignment="true" applyProtection="true">
      <alignment horizontal="center" vertical="bottom" textRotation="0" wrapText="false" indent="0" shrinkToFit="false"/>
      <protection locked="true" hidden="false"/>
    </xf>
    <xf numFmtId="166" fontId="41" fillId="7" borderId="9" xfId="0" applyFont="true" applyBorder="true" applyAlignment="true" applyProtection="true">
      <alignment horizontal="center" vertical="bottom" textRotation="0" wrapText="false" indent="0" shrinkToFit="false"/>
      <protection locked="true" hidden="false"/>
    </xf>
    <xf numFmtId="175" fontId="43" fillId="12" borderId="20" xfId="0" applyFont="true" applyBorder="true" applyAlignment="true" applyProtection="true">
      <alignment horizontal="center" vertical="bottom" textRotation="0" wrapText="false" indent="0" shrinkToFit="false"/>
      <protection locked="false" hidden="false"/>
    </xf>
    <xf numFmtId="175" fontId="43" fillId="7" borderId="9" xfId="0" applyFont="true" applyBorder="tru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bottom" textRotation="90" wrapText="false" indent="0" shrinkToFit="false"/>
      <protection locked="true" hidden="false"/>
    </xf>
    <xf numFmtId="166" fontId="42" fillId="10" borderId="20" xfId="0" applyFont="true" applyBorder="true" applyAlignment="true" applyProtection="true">
      <alignment horizontal="right" vertical="top" textRotation="0" wrapText="false" indent="0" shrinkToFit="false"/>
      <protection locked="true" hidden="false"/>
    </xf>
    <xf numFmtId="166" fontId="43" fillId="12" borderId="4" xfId="0" applyFont="true" applyBorder="true" applyAlignment="true" applyProtection="true">
      <alignment horizontal="left" vertical="bottom" textRotation="0" wrapText="false" indent="0" shrinkToFit="false"/>
      <protection locked="false" hidden="false"/>
    </xf>
    <xf numFmtId="166" fontId="46" fillId="0" borderId="4" xfId="0" applyFont="true" applyBorder="true" applyAlignment="true" applyProtection="true">
      <alignment horizontal="center" vertical="bottom" textRotation="0" wrapText="false" indent="0" shrinkToFit="false"/>
      <protection locked="true" hidden="false"/>
    </xf>
    <xf numFmtId="166" fontId="43" fillId="13" borderId="4" xfId="0" applyFont="true" applyBorder="true" applyAlignment="true" applyProtection="true">
      <alignment horizontal="left" vertical="bottom" textRotation="0" wrapText="false" indent="0" shrinkToFit="false"/>
      <protection locked="false" hidden="false"/>
    </xf>
    <xf numFmtId="171" fontId="43" fillId="12" borderId="15" xfId="0" applyFont="true" applyBorder="true" applyAlignment="true" applyProtection="true">
      <alignment horizontal="right" vertical="bottom" textRotation="0" wrapText="false" indent="0" shrinkToFit="false"/>
      <protection locked="false" hidden="false"/>
    </xf>
    <xf numFmtId="170" fontId="41" fillId="7" borderId="4" xfId="0" applyFont="true" applyBorder="true" applyAlignment="true" applyProtection="true">
      <alignment horizontal="center" vertical="bottom" textRotation="0" wrapText="false" indent="0" shrinkToFit="false"/>
      <protection locked="true" hidden="false"/>
    </xf>
    <xf numFmtId="164" fontId="5" fillId="7" borderId="10" xfId="0" applyFont="true" applyBorder="true" applyAlignment="false" applyProtection="true">
      <alignment horizontal="general" vertical="bottom" textRotation="0" wrapText="false" indent="0" shrinkToFit="false"/>
      <protection locked="true" hidden="false"/>
    </xf>
    <xf numFmtId="166" fontId="41" fillId="7" borderId="11" xfId="0" applyFont="true" applyBorder="true" applyAlignment="true" applyProtection="true">
      <alignment horizontal="center" vertical="bottom" textRotation="0" wrapText="false" indent="0" shrinkToFit="false"/>
      <protection locked="true" hidden="false"/>
    </xf>
    <xf numFmtId="166" fontId="41" fillId="7" borderId="12" xfId="0" applyFont="true" applyBorder="true" applyAlignment="true" applyProtection="true">
      <alignment horizontal="center" vertical="bottom" textRotation="0" wrapText="false" indent="0" shrinkToFit="false"/>
      <protection locked="true" hidden="false"/>
    </xf>
    <xf numFmtId="175" fontId="43" fillId="12" borderId="15" xfId="0" applyFont="true" applyBorder="true" applyAlignment="true" applyProtection="true">
      <alignment horizontal="center" vertical="bottom" textRotation="0" wrapText="false" indent="0" shrinkToFit="false"/>
      <protection locked="false" hidden="false"/>
    </xf>
    <xf numFmtId="170" fontId="41" fillId="7" borderId="11" xfId="0" applyFont="true" applyBorder="true" applyAlignment="true" applyProtection="true">
      <alignment horizontal="center" vertical="bottom" textRotation="0" wrapText="false" indent="0" shrinkToFit="false"/>
      <protection locked="true" hidden="false"/>
    </xf>
    <xf numFmtId="175" fontId="43" fillId="7" borderId="12" xfId="0" applyFont="true" applyBorder="true" applyAlignment="true" applyProtection="true">
      <alignment horizontal="left" vertical="bottom" textRotation="0" wrapText="false" indent="0" shrinkToFit="false"/>
      <protection locked="true" hidden="false"/>
    </xf>
    <xf numFmtId="166" fontId="41" fillId="10" borderId="20" xfId="0" applyFont="true" applyBorder="true" applyAlignment="true" applyProtection="true">
      <alignment horizontal="right" vertical="bottom" textRotation="0" wrapText="false" indent="0" shrinkToFit="false"/>
      <protection locked="true" hidden="false"/>
    </xf>
    <xf numFmtId="166" fontId="47" fillId="7" borderId="4" xfId="0" applyFont="true" applyBorder="true" applyAlignment="true" applyProtection="true">
      <alignment horizontal="left" vertical="bottom" textRotation="0" wrapText="false" indent="0" shrinkToFit="false"/>
      <protection locked="true" hidden="false"/>
    </xf>
    <xf numFmtId="166" fontId="41" fillId="8" borderId="15" xfId="0" applyFont="true" applyBorder="true" applyAlignment="true" applyProtection="true">
      <alignment horizontal="right" vertical="bottom" textRotation="0" wrapText="false" indent="0" shrinkToFit="false"/>
      <protection locked="true" hidden="false"/>
    </xf>
    <xf numFmtId="166" fontId="42" fillId="8" borderId="4" xfId="0" applyFont="true" applyBorder="true" applyAlignment="true" applyProtection="true">
      <alignment horizontal="center" vertical="bottom" textRotation="0" wrapText="false" indent="0" shrinkToFit="false"/>
      <protection locked="true" hidden="false"/>
    </xf>
    <xf numFmtId="166" fontId="41" fillId="8" borderId="4" xfId="0" applyFont="true" applyBorder="true" applyAlignment="true" applyProtection="true">
      <alignment horizontal="general" vertical="bottom" textRotation="0" wrapText="false" indent="0" shrinkToFit="false"/>
      <protection locked="true" hidden="false"/>
    </xf>
    <xf numFmtId="164" fontId="43" fillId="0" borderId="0" xfId="0" applyFont="true" applyBorder="false" applyAlignment="false" applyProtection="true">
      <alignment horizontal="general" vertical="bottom" textRotation="0" wrapText="false" indent="0" shrinkToFit="false"/>
      <protection locked="true" hidden="false"/>
    </xf>
    <xf numFmtId="166" fontId="49" fillId="0" borderId="0" xfId="0" applyFont="true" applyBorder="true" applyAlignment="true" applyProtection="true">
      <alignment horizontal="right" vertical="bottom" textRotation="0" wrapText="false" indent="0" shrinkToFit="false"/>
      <protection locked="true" hidden="false"/>
    </xf>
    <xf numFmtId="166" fontId="49" fillId="0" borderId="0" xfId="0" applyFont="true" applyBorder="tru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left" vertical="top" textRotation="0" wrapText="true" indent="0" shrinkToFit="false"/>
      <protection locked="true" hidden="false"/>
    </xf>
    <xf numFmtId="164" fontId="5" fillId="0" borderId="0" xfId="0" applyFont="true" applyBorder="false" applyAlignment="true" applyProtection="true">
      <alignment horizontal="center" vertical="top" textRotation="0" wrapText="false" indent="0" shrinkToFit="false"/>
      <protection locked="true" hidden="false"/>
    </xf>
    <xf numFmtId="166" fontId="10" fillId="0" borderId="0" xfId="0" applyFont="true" applyBorder="true" applyAlignment="true" applyProtection="true">
      <alignment horizontal="right" vertical="bottom" textRotation="0" wrapText="false" indent="0" shrinkToFit="false"/>
      <protection locked="true" hidden="false"/>
    </xf>
    <xf numFmtId="166" fontId="42" fillId="0" borderId="4" xfId="0" applyFont="true" applyBorder="true" applyAlignment="true" applyProtection="true">
      <alignment horizontal="right" vertical="top" textRotation="0" wrapText="true" indent="0" shrinkToFit="false"/>
      <protection locked="true" hidden="false"/>
    </xf>
    <xf numFmtId="166" fontId="41" fillId="10" borderId="4" xfId="0" applyFont="true" applyBorder="true" applyAlignment="true" applyProtection="true">
      <alignment horizontal="center" vertical="top" textRotation="0" wrapText="true" indent="0" shrinkToFit="false"/>
      <protection locked="true" hidden="false"/>
    </xf>
    <xf numFmtId="166" fontId="42" fillId="0" borderId="4" xfId="0" applyFont="true" applyBorder="true" applyAlignment="true" applyProtection="true">
      <alignment horizontal="center" vertical="top" textRotation="0" wrapText="true" indent="0" shrinkToFit="false"/>
      <protection locked="true" hidden="false"/>
    </xf>
    <xf numFmtId="164" fontId="41" fillId="14" borderId="4" xfId="0" applyFont="true" applyBorder="true" applyAlignment="true" applyProtection="true">
      <alignment horizontal="center" vertical="top" textRotation="0" wrapText="true" indent="0" shrinkToFit="false"/>
      <protection locked="true" hidden="false"/>
    </xf>
    <xf numFmtId="166" fontId="41" fillId="15" borderId="24" xfId="0" applyFont="true" applyBorder="true" applyAlignment="true" applyProtection="true">
      <alignment horizontal="center" vertical="top" textRotation="0" wrapText="true" indent="0" shrinkToFit="false"/>
      <protection locked="true" hidden="false"/>
    </xf>
    <xf numFmtId="166" fontId="19" fillId="15" borderId="2" xfId="0" applyFont="true" applyBorder="true" applyAlignment="true" applyProtection="true">
      <alignment horizontal="center" vertical="center" textRotation="0" wrapText="true" indent="0" shrinkToFit="false"/>
      <protection locked="true" hidden="false"/>
    </xf>
    <xf numFmtId="166" fontId="41" fillId="15" borderId="3" xfId="0" applyFont="true" applyBorder="true" applyAlignment="true" applyProtection="true">
      <alignment horizontal="center" vertical="center" textRotation="90" wrapText="true" indent="0" shrinkToFit="false"/>
      <protection locked="true" hidden="false"/>
    </xf>
    <xf numFmtId="166" fontId="41" fillId="16" borderId="2" xfId="0" applyFont="true" applyBorder="true" applyAlignment="true" applyProtection="true">
      <alignment horizontal="center" vertical="center" textRotation="0" wrapText="true" indent="0" shrinkToFit="false"/>
      <protection locked="true" hidden="false"/>
    </xf>
    <xf numFmtId="166" fontId="41" fillId="16" borderId="3" xfId="0" applyFont="true" applyBorder="true" applyAlignment="true" applyProtection="true">
      <alignment horizontal="center" vertical="center" textRotation="90" wrapText="true" indent="0" shrinkToFit="false"/>
      <protection locked="true" hidden="false"/>
    </xf>
    <xf numFmtId="166" fontId="41" fillId="15" borderId="2" xfId="0" applyFont="true" applyBorder="true" applyAlignment="true" applyProtection="true">
      <alignment horizontal="center" vertical="center" textRotation="0" wrapText="true" indent="0" shrinkToFit="false"/>
      <protection locked="true" hidden="false"/>
    </xf>
    <xf numFmtId="166" fontId="41" fillId="0" borderId="0" xfId="0" applyFont="true" applyBorder="true" applyAlignment="true" applyProtection="true">
      <alignment horizontal="general" vertical="top" textRotation="0" wrapText="true" indent="0" shrinkToFit="false"/>
      <protection locked="true" hidden="false"/>
    </xf>
    <xf numFmtId="166" fontId="43" fillId="12" borderId="13" xfId="0" applyFont="true" applyBorder="true" applyAlignment="true" applyProtection="true">
      <alignment horizontal="right" vertical="bottom" textRotation="0" wrapText="false" indent="0" shrinkToFit="false"/>
      <protection locked="false" hidden="false"/>
    </xf>
    <xf numFmtId="164" fontId="45" fillId="7" borderId="6" xfId="0" applyFont="true" applyBorder="true" applyAlignment="true" applyProtection="true">
      <alignment horizontal="center" vertical="bottom" textRotation="0" wrapText="false" indent="0" shrinkToFit="false"/>
      <protection locked="true" hidden="false"/>
    </xf>
    <xf numFmtId="166" fontId="43" fillId="12" borderId="25" xfId="0" applyFont="true" applyBorder="true" applyAlignment="true" applyProtection="true">
      <alignment horizontal="center" vertical="bottom" textRotation="0" wrapText="false" indent="0" shrinkToFit="false"/>
      <protection locked="false" hidden="false"/>
    </xf>
    <xf numFmtId="173" fontId="45" fillId="7" borderId="13" xfId="0" applyFont="true" applyBorder="true" applyAlignment="true" applyProtection="true">
      <alignment horizontal="center" vertical="bottom" textRotation="0" wrapText="false" indent="0" shrinkToFit="false"/>
      <protection locked="true" hidden="false"/>
    </xf>
    <xf numFmtId="173" fontId="42" fillId="16" borderId="26" xfId="0" applyFont="true" applyBorder="true" applyAlignment="true" applyProtection="true">
      <alignment horizontal="center" vertical="bottom" textRotation="0" wrapText="false" indent="0" shrinkToFit="false"/>
      <protection locked="true" hidden="false"/>
    </xf>
    <xf numFmtId="173" fontId="43" fillId="12" borderId="6" xfId="0" applyFont="true" applyBorder="true" applyAlignment="true" applyProtection="true">
      <alignment horizontal="center" vertical="bottom" textRotation="0" wrapText="false" indent="0" shrinkToFit="false"/>
      <protection locked="false" hidden="false"/>
    </xf>
    <xf numFmtId="173" fontId="46" fillId="7" borderId="7" xfId="0" applyFont="true" applyBorder="true" applyAlignment="true" applyProtection="true">
      <alignment horizontal="center" vertical="bottom" textRotation="0" wrapText="false" indent="0" shrinkToFit="false"/>
      <protection locked="true" hidden="false"/>
    </xf>
    <xf numFmtId="173" fontId="43" fillId="12" borderId="8" xfId="0" applyFont="true" applyBorder="true" applyAlignment="true" applyProtection="true">
      <alignment horizontal="center" vertical="bottom" textRotation="0" wrapText="false" indent="0" shrinkToFit="false"/>
      <protection locked="false" hidden="false"/>
    </xf>
    <xf numFmtId="173" fontId="46" fillId="7" borderId="9" xfId="0" applyFont="true" applyBorder="true" applyAlignment="true" applyProtection="true">
      <alignment horizontal="center" vertical="bottom" textRotation="0" wrapText="false" indent="0" shrinkToFit="false"/>
      <protection locked="true" hidden="false"/>
    </xf>
    <xf numFmtId="166" fontId="41" fillId="0" borderId="8" xfId="0" applyFont="true" applyBorder="true" applyAlignment="true" applyProtection="true">
      <alignment horizontal="center" vertical="bottom" textRotation="0" wrapText="false" indent="0" shrinkToFit="false"/>
      <protection locked="true" hidden="false"/>
    </xf>
    <xf numFmtId="166" fontId="43" fillId="13" borderId="20" xfId="0" applyFont="true" applyBorder="true" applyAlignment="true" applyProtection="true">
      <alignment horizontal="right" vertical="bottom" textRotation="0" wrapText="false" indent="0" shrinkToFit="false"/>
      <protection locked="false" hidden="false"/>
    </xf>
    <xf numFmtId="164" fontId="45" fillId="7" borderId="8" xfId="0" applyFont="true" applyBorder="true" applyAlignment="true" applyProtection="true">
      <alignment horizontal="center" vertical="bottom" textRotation="0" wrapText="false" indent="0" shrinkToFit="false"/>
      <protection locked="true" hidden="false"/>
    </xf>
    <xf numFmtId="166" fontId="43" fillId="13" borderId="27" xfId="0" applyFont="true" applyBorder="true" applyAlignment="true" applyProtection="true">
      <alignment horizontal="center" vertical="bottom" textRotation="0" wrapText="false" indent="0" shrinkToFit="false"/>
      <protection locked="false" hidden="false"/>
    </xf>
    <xf numFmtId="173" fontId="45" fillId="8" borderId="20" xfId="0" applyFont="true" applyBorder="true" applyAlignment="true" applyProtection="true">
      <alignment horizontal="center" vertical="bottom" textRotation="0" wrapText="false" indent="0" shrinkToFit="false"/>
      <protection locked="true" hidden="false"/>
    </xf>
    <xf numFmtId="173" fontId="42" fillId="15" borderId="28" xfId="0" applyFont="true" applyBorder="true" applyAlignment="true" applyProtection="true">
      <alignment horizontal="center" vertical="bottom" textRotation="0" wrapText="false" indent="0" shrinkToFit="false"/>
      <protection locked="true" hidden="false"/>
    </xf>
    <xf numFmtId="173" fontId="43" fillId="13" borderId="8" xfId="0" applyFont="true" applyBorder="true" applyAlignment="true" applyProtection="true">
      <alignment horizontal="center" vertical="bottom" textRotation="0" wrapText="false" indent="0" shrinkToFit="false"/>
      <protection locked="false" hidden="false"/>
    </xf>
    <xf numFmtId="173" fontId="46" fillId="8" borderId="9" xfId="0" applyFont="true" applyBorder="true" applyAlignment="true" applyProtection="true">
      <alignment horizontal="center" vertical="bottom" textRotation="0" wrapText="false" indent="0" shrinkToFit="false"/>
      <protection locked="true" hidden="false"/>
    </xf>
    <xf numFmtId="166" fontId="43" fillId="12" borderId="20" xfId="0" applyFont="true" applyBorder="true" applyAlignment="true" applyProtection="true">
      <alignment horizontal="right" vertical="bottom" textRotation="0" wrapText="false" indent="0" shrinkToFit="false"/>
      <protection locked="false" hidden="false"/>
    </xf>
    <xf numFmtId="164" fontId="43" fillId="12" borderId="27" xfId="0" applyFont="true" applyBorder="true" applyAlignment="true" applyProtection="true">
      <alignment horizontal="center" vertical="bottom" textRotation="0" wrapText="false" indent="0" shrinkToFit="false"/>
      <protection locked="false" hidden="false"/>
    </xf>
    <xf numFmtId="173" fontId="45" fillId="7" borderId="20" xfId="0" applyFont="true" applyBorder="true" applyAlignment="true" applyProtection="true">
      <alignment horizontal="center" vertical="bottom" textRotation="0" wrapText="false" indent="0" shrinkToFit="false"/>
      <protection locked="true" hidden="false"/>
    </xf>
    <xf numFmtId="173" fontId="42" fillId="16" borderId="28" xfId="0" applyFont="true" applyBorder="true" applyAlignment="true" applyProtection="true">
      <alignment horizontal="center" vertical="bottom" textRotation="0" wrapText="false" indent="0" shrinkToFit="false"/>
      <protection locked="true" hidden="false"/>
    </xf>
    <xf numFmtId="164" fontId="43" fillId="13" borderId="27" xfId="0" applyFont="true" applyBorder="true" applyAlignment="true" applyProtection="true">
      <alignment horizontal="center" vertical="bottom" textRotation="0" wrapText="false" indent="0" shrinkToFit="false"/>
      <protection locked="false" hidden="false"/>
    </xf>
    <xf numFmtId="166" fontId="41" fillId="0" borderId="8" xfId="0" applyFont="true" applyBorder="true" applyAlignment="true" applyProtection="true">
      <alignment horizontal="general" vertical="bottom" textRotation="0" wrapText="false" indent="0" shrinkToFit="false"/>
      <protection locked="true" hidden="false"/>
    </xf>
    <xf numFmtId="166" fontId="43" fillId="12" borderId="15" xfId="0" applyFont="true" applyBorder="true" applyAlignment="true" applyProtection="true">
      <alignment horizontal="right" vertical="bottom" textRotation="0" wrapText="false" indent="0" shrinkToFit="false"/>
      <protection locked="false" hidden="false"/>
    </xf>
    <xf numFmtId="164" fontId="45" fillId="7" borderId="20" xfId="0" applyFont="true" applyBorder="true" applyAlignment="true" applyProtection="true">
      <alignment horizontal="center" vertical="bottom" textRotation="0" wrapText="false" indent="0" shrinkToFit="false"/>
      <protection locked="true" hidden="false"/>
    </xf>
    <xf numFmtId="164" fontId="43" fillId="12" borderId="29" xfId="0" applyFont="true" applyBorder="true" applyAlignment="true" applyProtection="true">
      <alignment horizontal="center" vertical="bottom" textRotation="0" wrapText="false" indent="0" shrinkToFit="false"/>
      <protection locked="false" hidden="false"/>
    </xf>
    <xf numFmtId="173" fontId="45" fillId="7" borderId="15" xfId="0" applyFont="true" applyBorder="true" applyAlignment="true" applyProtection="true">
      <alignment horizontal="center" vertical="bottom" textRotation="0" wrapText="false" indent="0" shrinkToFit="false"/>
      <protection locked="true" hidden="false"/>
    </xf>
    <xf numFmtId="173" fontId="42" fillId="16" borderId="30" xfId="0" applyFont="true" applyBorder="true" applyAlignment="true" applyProtection="true">
      <alignment horizontal="center" vertical="bottom" textRotation="0" wrapText="false" indent="0" shrinkToFit="false"/>
      <protection locked="true" hidden="false"/>
    </xf>
    <xf numFmtId="173" fontId="43" fillId="12" borderId="10" xfId="0" applyFont="true" applyBorder="true" applyAlignment="true" applyProtection="true">
      <alignment horizontal="center" vertical="bottom" textRotation="0" wrapText="false" indent="0" shrinkToFit="false"/>
      <protection locked="false" hidden="false"/>
    </xf>
    <xf numFmtId="173" fontId="46" fillId="7" borderId="12" xfId="0" applyFont="true" applyBorder="true" applyAlignment="true" applyProtection="true">
      <alignment horizontal="center" vertical="bottom" textRotation="0" wrapText="false" indent="0" shrinkToFit="false"/>
      <protection locked="true" hidden="false"/>
    </xf>
    <xf numFmtId="166" fontId="41" fillId="0" borderId="4" xfId="0" applyFont="true" applyBorder="true" applyAlignment="true" applyProtection="true">
      <alignment horizontal="right" vertical="bottom" textRotation="0" wrapText="false" indent="0" shrinkToFit="false"/>
      <protection locked="true" hidden="false"/>
    </xf>
    <xf numFmtId="166" fontId="45" fillId="8" borderId="31" xfId="0" applyFont="true" applyBorder="true" applyAlignment="true" applyProtection="true">
      <alignment horizontal="center" vertical="bottom" textRotation="0" wrapText="false" indent="0" shrinkToFit="false"/>
      <protection locked="true" hidden="false"/>
    </xf>
    <xf numFmtId="166" fontId="42" fillId="8" borderId="31" xfId="0" applyFont="true" applyBorder="true" applyAlignment="true" applyProtection="true">
      <alignment horizontal="center" vertical="bottom" textRotation="0" wrapText="false" indent="0" shrinkToFit="false"/>
      <protection locked="true" hidden="false"/>
    </xf>
    <xf numFmtId="166" fontId="41" fillId="0" borderId="0" xfId="0" applyFont="true" applyBorder="true" applyAlignment="true" applyProtection="true">
      <alignment horizontal="center" vertical="bottom" textRotation="0" wrapText="false" indent="0" shrinkToFit="false"/>
      <protection locked="true" hidden="false"/>
    </xf>
    <xf numFmtId="166" fontId="41" fillId="0" borderId="0" xfId="0" applyFont="true" applyBorder="true" applyAlignment="true" applyProtection="true">
      <alignment horizontal="general" vertical="bottom" textRotation="0" wrapText="false" indent="0" shrinkToFit="false"/>
      <protection locked="true" hidden="false"/>
    </xf>
    <xf numFmtId="166" fontId="41" fillId="0" borderId="1" xfId="0" applyFont="true" applyBorder="true" applyAlignment="true" applyProtection="true">
      <alignment horizontal="right" vertical="bottom" textRotation="0" wrapText="false" indent="0" shrinkToFit="false"/>
      <protection locked="true" hidden="false"/>
    </xf>
    <xf numFmtId="166" fontId="41" fillId="0" borderId="1" xfId="0" applyFont="true" applyBorder="true" applyAlignment="true" applyProtection="true">
      <alignment horizontal="center" vertical="bottom" textRotation="0" wrapText="false" indent="0" shrinkToFit="false"/>
      <protection locked="true" hidden="false"/>
    </xf>
    <xf numFmtId="166" fontId="42" fillId="0" borderId="1" xfId="0" applyFont="true" applyBorder="true" applyAlignment="true" applyProtection="true">
      <alignment horizontal="center" vertical="bottom" textRotation="0" wrapText="false" indent="0" shrinkToFit="false"/>
      <protection locked="true" hidden="false"/>
    </xf>
    <xf numFmtId="164" fontId="5" fillId="16" borderId="6" xfId="0" applyFont="true" applyBorder="true" applyAlignment="false" applyProtection="true">
      <alignment horizontal="general" vertical="bottom" textRotation="0" wrapText="false" indent="0" shrinkToFit="false"/>
      <protection locked="true" hidden="false"/>
    </xf>
    <xf numFmtId="164" fontId="5" fillId="16" borderId="1" xfId="0" applyFont="true" applyBorder="true" applyAlignment="false" applyProtection="true">
      <alignment horizontal="general" vertical="bottom" textRotation="0" wrapText="false" indent="0" shrinkToFit="false"/>
      <protection locked="true" hidden="false"/>
    </xf>
    <xf numFmtId="164" fontId="45" fillId="16" borderId="1" xfId="0" applyFont="true" applyBorder="true" applyAlignment="true" applyProtection="true">
      <alignment horizontal="right" vertical="bottom" textRotation="0" wrapText="false" indent="0" shrinkToFit="false"/>
      <protection locked="true" hidden="false"/>
    </xf>
    <xf numFmtId="164" fontId="5" fillId="16" borderId="7" xfId="0" applyFont="true" applyBorder="true" applyAlignment="false" applyProtection="true">
      <alignment horizontal="general" vertical="bottom" textRotation="0" wrapText="false" indent="0" shrinkToFit="false"/>
      <protection locked="true" hidden="false"/>
    </xf>
    <xf numFmtId="164" fontId="5" fillId="16" borderId="10" xfId="0" applyFont="true" applyBorder="true" applyAlignment="false" applyProtection="true">
      <alignment horizontal="general" vertical="bottom" textRotation="0" wrapText="false" indent="0" shrinkToFit="false"/>
      <protection locked="true" hidden="false"/>
    </xf>
    <xf numFmtId="164" fontId="5" fillId="16" borderId="11" xfId="0" applyFont="true" applyBorder="true" applyAlignment="false" applyProtection="true">
      <alignment horizontal="general" vertical="bottom" textRotation="0" wrapText="false" indent="0" shrinkToFit="false"/>
      <protection locked="true" hidden="false"/>
    </xf>
    <xf numFmtId="164" fontId="45" fillId="16" borderId="11" xfId="0" applyFont="true" applyBorder="true" applyAlignment="true" applyProtection="false">
      <alignment horizontal="right" vertical="bottom" textRotation="0" wrapText="false" indent="0" shrinkToFit="false"/>
      <protection locked="true" hidden="false"/>
    </xf>
    <xf numFmtId="166" fontId="45" fillId="16" borderId="11" xfId="0" applyFont="true" applyBorder="true" applyAlignment="false" applyProtection="true">
      <alignment horizontal="general" vertical="bottom" textRotation="0" wrapText="false" indent="0" shrinkToFit="false"/>
      <protection locked="true" hidden="false"/>
    </xf>
    <xf numFmtId="166" fontId="45" fillId="16" borderId="11" xfId="0" applyFont="true" applyBorder="true" applyAlignment="true" applyProtection="true">
      <alignment horizontal="general" vertical="bottom" textRotation="0" wrapText="false" indent="0" shrinkToFit="false"/>
      <protection locked="true" hidden="false"/>
    </xf>
    <xf numFmtId="164" fontId="5" fillId="16" borderId="12" xfId="0" applyFont="true" applyBorder="true" applyAlignment="false" applyProtection="true">
      <alignment horizontal="general" vertical="bottom" textRotation="0" wrapText="false" indent="0" shrinkToFit="false"/>
      <protection locked="true" hidden="false"/>
    </xf>
    <xf numFmtId="166" fontId="5" fillId="0" borderId="0" xfId="0" applyFont="true" applyBorder="false" applyAlignment="false" applyProtection="true">
      <alignment horizontal="general" vertical="bottom" textRotation="0" wrapText="false" indent="0" shrinkToFit="false"/>
      <protection locked="true" hidden="false"/>
    </xf>
    <xf numFmtId="164" fontId="5" fillId="3" borderId="5" xfId="0" applyFont="true" applyBorder="true" applyAlignment="false" applyProtection="true">
      <alignment horizontal="general" vertical="bottom" textRotation="0" wrapText="false" indent="0" shrinkToFit="false"/>
      <protection locked="true" hidden="false"/>
    </xf>
    <xf numFmtId="164" fontId="45" fillId="3" borderId="5" xfId="0" applyFont="true" applyBorder="true" applyAlignment="true" applyProtection="true">
      <alignment horizontal="right" vertical="bottom" textRotation="0" wrapText="false" indent="0" shrinkToFit="false"/>
      <protection locked="true" hidden="false"/>
    </xf>
    <xf numFmtId="166" fontId="45" fillId="3" borderId="5" xfId="0" applyFont="true" applyBorder="true" applyAlignment="true" applyProtection="true">
      <alignment horizontal="right" vertical="bottom" textRotation="0" wrapText="false" indent="0" shrinkToFit="false"/>
      <protection locked="true" hidden="false"/>
    </xf>
    <xf numFmtId="166" fontId="45" fillId="3" borderId="5" xfId="0" applyFont="true" applyBorder="true" applyAlignment="true" applyProtection="true">
      <alignment horizontal="general" vertical="bottom" textRotation="0" wrapText="false" indent="0" shrinkToFit="false"/>
      <protection locked="true" hidden="false"/>
    </xf>
    <xf numFmtId="164" fontId="45" fillId="3" borderId="3" xfId="0" applyFont="true" applyBorder="true" applyAlignment="false" applyProtection="true">
      <alignment horizontal="general" vertical="bottom" textRotation="0" wrapText="false" indent="0" shrinkToFit="false"/>
      <protection locked="true" hidden="false"/>
    </xf>
    <xf numFmtId="164" fontId="5" fillId="14" borderId="6" xfId="0" applyFont="true" applyBorder="true" applyAlignment="false" applyProtection="true">
      <alignment horizontal="general" vertical="bottom" textRotation="0" wrapText="false" indent="0" shrinkToFit="false"/>
      <protection locked="true" hidden="false"/>
    </xf>
    <xf numFmtId="164" fontId="5" fillId="14" borderId="1" xfId="0" applyFont="true" applyBorder="true" applyAlignment="false" applyProtection="true">
      <alignment horizontal="general" vertical="bottom" textRotation="0" wrapText="false" indent="0" shrinkToFit="false"/>
      <protection locked="true" hidden="false"/>
    </xf>
    <xf numFmtId="164" fontId="24" fillId="14" borderId="1" xfId="0" applyFont="true" applyBorder="true" applyAlignment="true" applyProtection="true">
      <alignment horizontal="left" vertical="bottom" textRotation="0" wrapText="true" indent="0" shrinkToFit="false"/>
      <protection locked="true" hidden="false"/>
    </xf>
    <xf numFmtId="164" fontId="19" fillId="14" borderId="1" xfId="0" applyFont="true" applyBorder="true" applyAlignment="true" applyProtection="true">
      <alignment horizontal="left" vertical="bottom" textRotation="0" wrapText="false" indent="0" shrinkToFit="false"/>
      <protection locked="true" hidden="false"/>
    </xf>
    <xf numFmtId="164" fontId="5" fillId="14" borderId="7" xfId="0" applyFont="true" applyBorder="tru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14" borderId="10" xfId="0" applyFont="true" applyBorder="true" applyAlignment="false" applyProtection="true">
      <alignment horizontal="general" vertical="bottom" textRotation="0" wrapText="false" indent="0" shrinkToFit="false"/>
      <protection locked="true" hidden="false"/>
    </xf>
    <xf numFmtId="164" fontId="5" fillId="14" borderId="11" xfId="0" applyFont="true" applyBorder="true" applyAlignment="false" applyProtection="true">
      <alignment horizontal="general" vertical="bottom" textRotation="0" wrapText="false" indent="0" shrinkToFit="false"/>
      <protection locked="true" hidden="false"/>
    </xf>
    <xf numFmtId="164" fontId="50" fillId="14" borderId="11" xfId="0" applyFont="true" applyBorder="true" applyAlignment="false" applyProtection="true">
      <alignment horizontal="general" vertical="bottom" textRotation="0" wrapText="false" indent="0" shrinkToFit="false"/>
      <protection locked="true" hidden="false"/>
    </xf>
    <xf numFmtId="164" fontId="51" fillId="14" borderId="11" xfId="0" applyFont="true" applyBorder="true" applyAlignment="false" applyProtection="true">
      <alignment horizontal="general" vertical="bottom" textRotation="0" wrapText="false" indent="0" shrinkToFit="false"/>
      <protection locked="true" hidden="false"/>
    </xf>
    <xf numFmtId="164" fontId="50" fillId="14" borderId="12" xfId="0" applyFont="true" applyBorder="tru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general" vertical="top" textRotation="0" wrapText="false" indent="0" shrinkToFit="false"/>
      <protection locked="true" hidden="false"/>
    </xf>
    <xf numFmtId="166" fontId="24" fillId="15" borderId="6" xfId="0" applyFont="true" applyBorder="true" applyAlignment="true" applyProtection="true">
      <alignment horizontal="center" vertical="bottom" textRotation="0" wrapText="true" indent="0" shrinkToFit="false"/>
      <protection locked="true" hidden="false"/>
    </xf>
    <xf numFmtId="166" fontId="24" fillId="15" borderId="7" xfId="0" applyFont="true" applyBorder="true" applyAlignment="true" applyProtection="true">
      <alignment horizontal="center" vertical="bottom" textRotation="0" wrapText="true" indent="0" shrinkToFit="false"/>
      <protection locked="true" hidden="false"/>
    </xf>
    <xf numFmtId="166" fontId="47" fillId="16" borderId="2" xfId="0" applyFont="true" applyBorder="true" applyAlignment="true" applyProtection="true">
      <alignment horizontal="center" vertical="bottom" textRotation="0" wrapText="true" indent="0" shrinkToFit="false"/>
      <protection locked="true" hidden="false"/>
    </xf>
    <xf numFmtId="166" fontId="47" fillId="16" borderId="3" xfId="0" applyFont="true" applyBorder="true" applyAlignment="true" applyProtection="true">
      <alignment horizontal="center" vertical="bottom" textRotation="0" wrapText="true" indent="0" shrinkToFit="false"/>
      <protection locked="true" hidden="false"/>
    </xf>
    <xf numFmtId="166" fontId="47" fillId="15" borderId="2" xfId="0" applyFont="true" applyBorder="true" applyAlignment="true" applyProtection="true">
      <alignment horizontal="center" vertical="top" textRotation="0" wrapText="true" indent="0" shrinkToFit="false"/>
      <protection locked="true" hidden="false"/>
    </xf>
    <xf numFmtId="166" fontId="47" fillId="15" borderId="3" xfId="0" applyFont="true" applyBorder="true" applyAlignment="true" applyProtection="true">
      <alignment horizontal="center" vertical="bottom" textRotation="0" wrapText="true" indent="0" shrinkToFit="false"/>
      <protection locked="true" hidden="false"/>
    </xf>
    <xf numFmtId="166" fontId="47" fillId="15" borderId="2" xfId="0" applyFont="true" applyBorder="true" applyAlignment="true" applyProtection="true">
      <alignment horizontal="center" vertical="bottom" textRotation="0" wrapText="true" indent="0" shrinkToFit="false"/>
      <protection locked="true" hidden="false"/>
    </xf>
    <xf numFmtId="164" fontId="52" fillId="7" borderId="2" xfId="0" applyFont="true" applyBorder="true" applyAlignment="false" applyProtection="true">
      <alignment horizontal="general" vertical="bottom" textRotation="0" wrapText="false" indent="0" shrinkToFit="false"/>
      <protection locked="true" hidden="false"/>
    </xf>
    <xf numFmtId="164" fontId="5" fillId="7" borderId="3" xfId="0" applyFont="true" applyBorder="true" applyAlignment="false" applyProtection="true">
      <alignment horizontal="general" vertical="bottom" textRotation="0" wrapText="false" indent="0" shrinkToFit="false"/>
      <protection locked="true" hidden="false"/>
    </xf>
    <xf numFmtId="173" fontId="47" fillId="7" borderId="2" xfId="0" applyFont="true" applyBorder="true" applyAlignment="true" applyProtection="true">
      <alignment horizontal="center" vertical="bottom" textRotation="0" wrapText="false" indent="0" shrinkToFit="false"/>
      <protection locked="true" hidden="false"/>
    </xf>
    <xf numFmtId="173" fontId="47" fillId="7" borderId="3" xfId="0" applyFont="true" applyBorder="true" applyAlignment="true" applyProtection="true">
      <alignment horizontal="center" vertical="bottom" textRotation="0" wrapText="false" indent="0" shrinkToFit="false"/>
      <protection locked="true" hidden="false"/>
    </xf>
    <xf numFmtId="173" fontId="47" fillId="7" borderId="5" xfId="0" applyFont="true" applyBorder="true" applyAlignment="true" applyProtection="true">
      <alignment horizontal="center" vertical="bottom" textRotation="0" wrapText="false" indent="0" shrinkToFit="false"/>
      <protection locked="true" hidden="false"/>
    </xf>
    <xf numFmtId="164" fontId="52" fillId="8" borderId="2" xfId="0" applyFont="true" applyBorder="true" applyAlignment="false" applyProtection="true">
      <alignment horizontal="general" vertical="bottom" textRotation="0" wrapText="false" indent="0" shrinkToFit="false"/>
      <protection locked="true" hidden="false"/>
    </xf>
    <xf numFmtId="164" fontId="5" fillId="8" borderId="3" xfId="0" applyFont="true" applyBorder="true" applyAlignment="false" applyProtection="true">
      <alignment horizontal="general" vertical="bottom" textRotation="0" wrapText="false" indent="0" shrinkToFit="false"/>
      <protection locked="true" hidden="false"/>
    </xf>
    <xf numFmtId="173" fontId="47" fillId="8" borderId="2" xfId="0" applyFont="true" applyBorder="true" applyAlignment="true" applyProtection="true">
      <alignment horizontal="center" vertical="bottom" textRotation="0" wrapText="false" indent="0" shrinkToFit="false"/>
      <protection locked="true" hidden="false"/>
    </xf>
    <xf numFmtId="173" fontId="47" fillId="8" borderId="3" xfId="0" applyFont="true" applyBorder="true" applyAlignment="true" applyProtection="true">
      <alignment horizontal="center" vertical="bottom" textRotation="0" wrapText="false" indent="0" shrinkToFit="false"/>
      <protection locked="true" hidden="false"/>
    </xf>
    <xf numFmtId="173" fontId="47" fillId="8" borderId="1" xfId="0" applyFont="true" applyBorder="true" applyAlignment="true" applyProtection="true">
      <alignment horizontal="center" vertical="bottom" textRotation="0" wrapText="false" indent="0" shrinkToFit="false"/>
      <protection locked="true" hidden="false"/>
    </xf>
    <xf numFmtId="173" fontId="47" fillId="8" borderId="6" xfId="0" applyFont="true" applyBorder="true" applyAlignment="true" applyProtection="true">
      <alignment horizontal="center" vertical="bottom" textRotation="0" wrapText="false" indent="0" shrinkToFit="false"/>
      <protection locked="true" hidden="false"/>
    </xf>
    <xf numFmtId="173" fontId="47" fillId="8" borderId="7" xfId="0" applyFont="true" applyBorder="true" applyAlignment="true" applyProtection="true">
      <alignment horizontal="center" vertical="bottom" textRotation="0" wrapText="false" indent="0" shrinkToFit="false"/>
      <protection locked="true" hidden="false"/>
    </xf>
    <xf numFmtId="164" fontId="52" fillId="7" borderId="10" xfId="0" applyFont="true" applyBorder="true" applyAlignment="false" applyProtection="true">
      <alignment horizontal="general" vertical="bottom" textRotation="0" wrapText="false" indent="0" shrinkToFit="false"/>
      <protection locked="true" hidden="false"/>
    </xf>
    <xf numFmtId="164" fontId="5" fillId="7" borderId="12" xfId="0" applyFont="true" applyBorder="true" applyAlignment="false" applyProtection="true">
      <alignment horizontal="general" vertical="bottom" textRotation="0" wrapText="false" indent="0" shrinkToFit="false"/>
      <protection locked="true" hidden="false"/>
    </xf>
    <xf numFmtId="173" fontId="47" fillId="8" borderId="0" xfId="0" applyFont="true" applyBorder="true" applyAlignment="true" applyProtection="true">
      <alignment horizontal="center" vertical="bottom" textRotation="0" wrapText="false" indent="0" shrinkToFit="false"/>
      <protection locked="true" hidden="false"/>
    </xf>
    <xf numFmtId="173" fontId="47" fillId="8" borderId="8" xfId="0" applyFont="true" applyBorder="true" applyAlignment="true" applyProtection="true">
      <alignment horizontal="center" vertical="bottom" textRotation="0" wrapText="false" indent="0" shrinkToFit="false"/>
      <protection locked="true" hidden="false"/>
    </xf>
    <xf numFmtId="173" fontId="47" fillId="8" borderId="9" xfId="0" applyFont="true" applyBorder="true" applyAlignment="true" applyProtection="true">
      <alignment horizontal="center" vertical="bottom" textRotation="0" wrapText="false" indent="0" shrinkToFit="false"/>
      <protection locked="true" hidden="false"/>
    </xf>
    <xf numFmtId="173" fontId="47" fillId="7" borderId="32" xfId="0" applyFont="true" applyBorder="true" applyAlignment="true" applyProtection="true">
      <alignment horizontal="center" vertical="bottom" textRotation="0" wrapText="false" indent="0" shrinkToFit="false"/>
      <protection locked="true" hidden="false"/>
    </xf>
    <xf numFmtId="173" fontId="47" fillId="7" borderId="33" xfId="0" applyFont="true" applyBorder="true" applyAlignment="true" applyProtection="true">
      <alignment horizontal="center" vertical="bottom" textRotation="0" wrapText="false" indent="0" shrinkToFit="false"/>
      <protection locked="true" hidden="false"/>
    </xf>
    <xf numFmtId="173" fontId="47" fillId="7" borderId="34" xfId="0" applyFont="true" applyBorder="true" applyAlignment="true" applyProtection="true">
      <alignment horizontal="center" vertical="bottom" textRotation="0" wrapText="false" indent="0" shrinkToFit="false"/>
      <protection locked="true" hidden="false"/>
    </xf>
    <xf numFmtId="166" fontId="41" fillId="8" borderId="32" xfId="0" applyFont="true" applyBorder="true" applyAlignment="true" applyProtection="true">
      <alignment horizontal="right" vertical="bottom" textRotation="0" wrapText="false" indent="0" shrinkToFit="false"/>
      <protection locked="true" hidden="false"/>
    </xf>
    <xf numFmtId="166" fontId="42" fillId="8" borderId="34" xfId="0" applyFont="true" applyBorder="true" applyAlignment="true" applyProtection="true">
      <alignment horizontal="center" vertical="bottom" textRotation="0" wrapText="false" indent="0" shrinkToFit="false"/>
      <protection locked="true" hidden="false"/>
    </xf>
    <xf numFmtId="166" fontId="41" fillId="8" borderId="34" xfId="0" applyFont="true" applyBorder="true" applyAlignment="true" applyProtection="true">
      <alignment horizontal="center" vertical="bottom" textRotation="0" wrapText="false" indent="0" shrinkToFit="false"/>
      <protection locked="true" hidden="false"/>
    </xf>
    <xf numFmtId="164" fontId="5" fillId="8" borderId="33" xfId="0" applyFont="true" applyBorder="true" applyAlignment="true" applyProtection="true">
      <alignment horizontal="right" vertical="bottom" textRotation="0" wrapText="false" indent="0" shrinkToFit="false"/>
      <protection locked="true" hidden="false"/>
    </xf>
    <xf numFmtId="172" fontId="41" fillId="8" borderId="34" xfId="0" applyFont="true" applyBorder="true" applyAlignment="true" applyProtection="true">
      <alignment horizontal="center" vertical="bottom" textRotation="0" wrapText="false" indent="0" shrinkToFit="false"/>
      <protection locked="true" hidden="false"/>
    </xf>
    <xf numFmtId="172" fontId="41" fillId="8" borderId="32" xfId="0" applyFont="true" applyBorder="true" applyAlignment="true" applyProtection="true">
      <alignment horizontal="center" vertical="bottom" textRotation="0" wrapText="false" indent="0" shrinkToFit="false"/>
      <protection locked="true" hidden="false"/>
    </xf>
    <xf numFmtId="172" fontId="41" fillId="8" borderId="33" xfId="0" applyFont="true" applyBorder="true" applyAlignment="true" applyProtection="true">
      <alignment horizontal="center" vertical="bottom" textRotation="0" wrapText="false" indent="0" shrinkToFit="false"/>
      <protection locked="true" hidden="false"/>
    </xf>
    <xf numFmtId="164" fontId="5" fillId="7" borderId="32" xfId="0" applyFont="true" applyBorder="true" applyAlignment="false" applyProtection="true">
      <alignment horizontal="general" vertical="bottom" textRotation="0" wrapText="false" indent="0" shrinkToFit="false"/>
      <protection locked="true" hidden="false"/>
    </xf>
    <xf numFmtId="164" fontId="5" fillId="7" borderId="34" xfId="0" applyFont="true" applyBorder="true" applyAlignment="false" applyProtection="true">
      <alignment horizontal="general" vertical="bottom" textRotation="0" wrapText="false" indent="0" shrinkToFit="false"/>
      <protection locked="true" hidden="false"/>
    </xf>
    <xf numFmtId="166" fontId="5" fillId="7" borderId="33" xfId="0" applyFont="true" applyBorder="true" applyAlignment="true" applyProtection="true">
      <alignment horizontal="right" vertical="bottom" textRotation="0" wrapText="false" indent="0" shrinkToFit="false"/>
      <protection locked="true" hidden="false"/>
    </xf>
    <xf numFmtId="172" fontId="41" fillId="7" borderId="34" xfId="0" applyFont="true" applyBorder="true" applyAlignment="true" applyProtection="true">
      <alignment horizontal="center" vertical="bottom" textRotation="0" wrapText="false" indent="0" shrinkToFit="false"/>
      <protection locked="true" hidden="false"/>
    </xf>
    <xf numFmtId="172" fontId="41" fillId="7" borderId="32" xfId="0" applyFont="true" applyBorder="true" applyAlignment="true" applyProtection="true">
      <alignment horizontal="center" vertical="bottom" textRotation="0" wrapText="false" indent="0" shrinkToFit="false"/>
      <protection locked="true" hidden="false"/>
    </xf>
    <xf numFmtId="172" fontId="41" fillId="7" borderId="33" xfId="0" applyFont="true" applyBorder="true" applyAlignment="true" applyProtection="true">
      <alignment horizontal="center" vertical="bottom" textRotation="0" wrapText="false" indent="0" shrinkToFit="false"/>
      <protection locked="true" hidden="false"/>
    </xf>
    <xf numFmtId="164" fontId="5" fillId="7" borderId="1" xfId="0" applyFont="true" applyBorder="true" applyAlignment="false" applyProtection="true">
      <alignment horizontal="general" vertical="bottom" textRotation="0" wrapText="false" indent="0" shrinkToFit="false"/>
      <protection locked="true" hidden="false"/>
    </xf>
    <xf numFmtId="164" fontId="42" fillId="7" borderId="1" xfId="0" applyFont="true" applyBorder="true" applyAlignment="true" applyProtection="true">
      <alignment horizontal="right" vertical="bottom" textRotation="0" wrapText="false" indent="0" shrinkToFit="false"/>
      <protection locked="true" hidden="false"/>
    </xf>
    <xf numFmtId="166" fontId="44" fillId="7" borderId="4" xfId="0" applyFont="true" applyBorder="true" applyAlignment="true" applyProtection="true">
      <alignment horizontal="right" vertical="bottom" textRotation="0" wrapText="false" indent="0" shrinkToFit="false"/>
      <protection locked="true" hidden="false"/>
    </xf>
    <xf numFmtId="166" fontId="41" fillId="7" borderId="6" xfId="0" applyFont="true" applyBorder="true" applyAlignment="true" applyProtection="true">
      <alignment horizontal="general" vertical="bottom" textRotation="0" wrapText="false" indent="0" shrinkToFit="false"/>
      <protection locked="true" hidden="false"/>
    </xf>
    <xf numFmtId="164" fontId="41" fillId="7" borderId="1" xfId="0" applyFont="true" applyBorder="true" applyAlignment="false" applyProtection="true">
      <alignment horizontal="general" vertical="bottom" textRotation="0" wrapText="false" indent="0" shrinkToFit="false"/>
      <protection locked="true" hidden="false"/>
    </xf>
    <xf numFmtId="164" fontId="5" fillId="7" borderId="7" xfId="0" applyFont="true" applyBorder="true" applyAlignment="false" applyProtection="false">
      <alignment horizontal="general" vertical="bottom" textRotation="0" wrapText="false" indent="0" shrinkToFit="false"/>
      <protection locked="true" hidden="false"/>
    </xf>
    <xf numFmtId="164" fontId="5" fillId="16" borderId="8" xfId="0" applyFont="true" applyBorder="true" applyAlignment="false" applyProtection="true">
      <alignment horizontal="general" vertical="bottom" textRotation="0" wrapText="false" indent="0" shrinkToFit="false"/>
      <protection locked="true" hidden="false"/>
    </xf>
    <xf numFmtId="164" fontId="5" fillId="16" borderId="0" xfId="0" applyFont="true" applyBorder="true" applyAlignment="false" applyProtection="true">
      <alignment horizontal="general" vertical="bottom" textRotation="0" wrapText="false" indent="0" shrinkToFit="false"/>
      <protection locked="true" hidden="false"/>
    </xf>
    <xf numFmtId="164" fontId="42" fillId="16" borderId="0" xfId="0" applyFont="true" applyBorder="true" applyAlignment="true" applyProtection="true">
      <alignment horizontal="right" vertical="bottom" textRotation="0" wrapText="false" indent="0" shrinkToFit="false"/>
      <protection locked="true" hidden="false"/>
    </xf>
    <xf numFmtId="166" fontId="19" fillId="16" borderId="35" xfId="0" applyFont="true" applyBorder="true" applyAlignment="false" applyProtection="true">
      <alignment horizontal="general" vertical="bottom" textRotation="0" wrapText="false" indent="0" shrinkToFit="false"/>
      <protection locked="true" hidden="false"/>
    </xf>
    <xf numFmtId="166" fontId="41" fillId="8" borderId="8" xfId="0" applyFont="true" applyBorder="true" applyAlignment="true" applyProtection="true">
      <alignment horizontal="general" vertical="bottom" textRotation="0" wrapText="false" indent="0" shrinkToFit="false"/>
      <protection locked="true" hidden="false"/>
    </xf>
    <xf numFmtId="164" fontId="41" fillId="8" borderId="0" xfId="0" applyFont="true" applyBorder="true" applyAlignment="false" applyProtection="true">
      <alignment horizontal="general" vertical="bottom" textRotation="0" wrapText="false" indent="0" shrinkToFit="false"/>
      <protection locked="true" hidden="false"/>
    </xf>
    <xf numFmtId="166" fontId="41" fillId="8" borderId="9" xfId="0" applyFont="true" applyBorder="true" applyAlignment="true" applyProtection="true">
      <alignment horizontal="left" vertical="bottom" textRotation="0" wrapText="false" indent="0" shrinkToFit="false"/>
      <protection locked="true" hidden="false"/>
    </xf>
    <xf numFmtId="164" fontId="41" fillId="0" borderId="0" xfId="0" applyFont="true" applyBorder="false" applyAlignment="false" applyProtection="true">
      <alignment horizontal="general" vertical="bottom" textRotation="0" wrapText="false" indent="0" shrinkToFit="false"/>
      <protection locked="true" hidden="false"/>
    </xf>
    <xf numFmtId="164" fontId="5" fillId="3" borderId="8" xfId="0" applyFont="true" applyBorder="true" applyAlignment="false" applyProtection="true">
      <alignment horizontal="general" vertical="bottom" textRotation="0" wrapText="false" indent="0" shrinkToFit="false"/>
      <protection locked="true" hidden="false"/>
    </xf>
    <xf numFmtId="164" fontId="5" fillId="3" borderId="0" xfId="0" applyFont="true" applyBorder="false" applyAlignment="false" applyProtection="true">
      <alignment horizontal="general" vertical="bottom" textRotation="0" wrapText="false" indent="0" shrinkToFit="false"/>
      <protection locked="true" hidden="false"/>
    </xf>
    <xf numFmtId="166" fontId="42" fillId="3" borderId="0" xfId="0" applyFont="true" applyBorder="true" applyAlignment="true" applyProtection="true">
      <alignment horizontal="right" vertical="bottom" textRotation="0" wrapText="false" indent="0" shrinkToFit="false"/>
      <protection locked="true" hidden="false"/>
    </xf>
    <xf numFmtId="166" fontId="19" fillId="17" borderId="4" xfId="0" applyFont="true" applyBorder="true" applyAlignment="true" applyProtection="true">
      <alignment horizontal="right" vertical="bottom" textRotation="0" wrapText="false" indent="0" shrinkToFit="false"/>
      <protection locked="true" hidden="false"/>
    </xf>
    <xf numFmtId="166" fontId="41" fillId="7" borderId="8" xfId="0" applyFont="true" applyBorder="true" applyAlignment="true" applyProtection="true">
      <alignment horizontal="general" vertical="bottom" textRotation="0" wrapText="false" indent="0" shrinkToFit="false"/>
      <protection locked="true" hidden="false"/>
    </xf>
    <xf numFmtId="164" fontId="41" fillId="7" borderId="0" xfId="0" applyFont="true" applyBorder="true" applyAlignment="false" applyProtection="true">
      <alignment horizontal="general" vertical="bottom" textRotation="0" wrapText="false" indent="0" shrinkToFit="false"/>
      <protection locked="true" hidden="false"/>
    </xf>
    <xf numFmtId="164" fontId="41" fillId="7" borderId="9" xfId="0" applyFont="true" applyBorder="true" applyAlignment="false" applyProtection="true">
      <alignment horizontal="general" vertical="bottom" textRotation="0" wrapText="false" indent="0" shrinkToFit="false"/>
      <protection locked="true" hidden="false"/>
    </xf>
    <xf numFmtId="164" fontId="5" fillId="8" borderId="0" xfId="0" applyFont="true" applyBorder="false" applyAlignment="false" applyProtection="true">
      <alignment horizontal="general" vertical="bottom" textRotation="0" wrapText="false" indent="0" shrinkToFit="false"/>
      <protection locked="true" hidden="false"/>
    </xf>
    <xf numFmtId="166" fontId="41" fillId="8" borderId="0" xfId="0" applyFont="true" applyBorder="true" applyAlignment="true" applyProtection="true">
      <alignment horizontal="right" vertical="bottom" textRotation="0" wrapText="false" indent="0" shrinkToFit="false"/>
      <protection locked="true" hidden="false"/>
    </xf>
    <xf numFmtId="170" fontId="41" fillId="8" borderId="4" xfId="0" applyFont="true" applyBorder="true" applyAlignment="false" applyProtection="true">
      <alignment horizontal="general" vertical="bottom" textRotation="0" wrapText="false" indent="0" shrinkToFit="false"/>
      <protection locked="true" hidden="false"/>
    </xf>
    <xf numFmtId="164" fontId="5" fillId="8" borderId="9" xfId="0" applyFont="true" applyBorder="true" applyAlignment="false" applyProtection="false">
      <alignment horizontal="general" vertical="bottom" textRotation="0" wrapText="false" indent="0" shrinkToFit="false"/>
      <protection locked="true" hidden="false"/>
    </xf>
    <xf numFmtId="164" fontId="41" fillId="0" borderId="0" xfId="0" applyFont="true" applyBorder="false" applyAlignment="false" applyProtection="true">
      <alignment horizontal="general" vertical="bottom" textRotation="0" wrapText="false" indent="0" shrinkToFit="false"/>
      <protection locked="true" hidden="false"/>
    </xf>
    <xf numFmtId="164" fontId="5" fillId="7" borderId="11" xfId="0" applyFont="true" applyBorder="true" applyAlignment="false" applyProtection="true">
      <alignment horizontal="general" vertical="bottom" textRotation="0" wrapText="false" indent="0" shrinkToFit="false"/>
      <protection locked="true" hidden="false"/>
    </xf>
    <xf numFmtId="164" fontId="41" fillId="7" borderId="11" xfId="0" applyFont="true" applyBorder="true" applyAlignment="true" applyProtection="true">
      <alignment horizontal="right" vertical="bottom" textRotation="0" wrapText="false" indent="0" shrinkToFit="false"/>
      <protection locked="true" hidden="false"/>
    </xf>
    <xf numFmtId="170" fontId="41" fillId="7" borderId="4" xfId="0" applyFont="true" applyBorder="true" applyAlignment="false" applyProtection="true">
      <alignment horizontal="general" vertical="bottom" textRotation="0" wrapText="false" indent="0" shrinkToFit="false"/>
      <protection locked="true" hidden="false"/>
    </xf>
    <xf numFmtId="164" fontId="41" fillId="7" borderId="10" xfId="0" applyFont="true" applyBorder="true" applyAlignment="false" applyProtection="true">
      <alignment horizontal="general" vertical="bottom" textRotation="0" wrapText="false" indent="0" shrinkToFit="false"/>
      <protection locked="true" hidden="false"/>
    </xf>
    <xf numFmtId="164" fontId="41" fillId="7" borderId="11" xfId="0" applyFont="true" applyBorder="true" applyAlignment="false" applyProtection="true">
      <alignment horizontal="general" vertical="bottom" textRotation="0" wrapText="false" indent="0" shrinkToFit="false"/>
      <protection locked="true" hidden="false"/>
    </xf>
    <xf numFmtId="164" fontId="41" fillId="7" borderId="12" xfId="0" applyFont="true" applyBorder="true" applyAlignment="false" applyProtection="true">
      <alignment horizontal="general" vertical="bottom" textRotation="0" wrapText="false" indent="0" shrinkToFit="false"/>
      <protection locked="true" hidden="false"/>
    </xf>
    <xf numFmtId="164" fontId="19" fillId="14" borderId="1" xfId="0" applyFont="true" applyBorder="true" applyAlignment="true" applyProtection="true">
      <alignment horizontal="left" vertical="bottom"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54" fillId="0" borderId="0" xfId="0" applyFont="true" applyBorder="false" applyAlignment="false" applyProtection="true">
      <alignment horizontal="general" vertical="bottom" textRotation="0" wrapText="false" indent="0" shrinkToFit="false"/>
      <protection locked="true" hidden="false"/>
    </xf>
    <xf numFmtId="164" fontId="55" fillId="0" borderId="13" xfId="0" applyFont="true" applyBorder="true" applyAlignment="true" applyProtection="true">
      <alignment horizontal="center" vertical="center" textRotation="0" wrapText="false" indent="0" shrinkToFit="false"/>
      <protection locked="true" hidden="false"/>
    </xf>
    <xf numFmtId="164" fontId="54" fillId="0" borderId="4" xfId="0" applyFont="true" applyBorder="true" applyAlignment="true" applyProtection="true">
      <alignment horizontal="center" vertical="bottom" textRotation="0" wrapText="true" indent="0" shrinkToFit="false"/>
      <protection locked="true" hidden="false"/>
    </xf>
    <xf numFmtId="164" fontId="56" fillId="0" borderId="4" xfId="0" applyFont="true" applyBorder="true" applyAlignment="true" applyProtection="true">
      <alignment horizontal="center" vertical="bottom" textRotation="0" wrapText="true" indent="0" shrinkToFit="false"/>
      <protection locked="true" hidden="false"/>
    </xf>
    <xf numFmtId="164" fontId="57" fillId="0" borderId="4" xfId="0" applyFont="true" applyBorder="true" applyAlignment="true" applyProtection="true">
      <alignment horizontal="center" vertical="bottom" textRotation="0" wrapText="true" indent="0" shrinkToFit="false"/>
      <protection locked="true" hidden="false"/>
    </xf>
    <xf numFmtId="164" fontId="7" fillId="0" borderId="20" xfId="20" applyFont="true" applyBorder="true" applyAlignment="true" applyProtection="true">
      <alignment horizontal="center" vertical="bottom" textRotation="0" wrapText="false" indent="0" shrinkToFit="false"/>
      <protection locked="true" hidden="false"/>
    </xf>
    <xf numFmtId="174" fontId="0" fillId="0" borderId="4" xfId="0" applyFont="false" applyBorder="true" applyAlignment="false" applyProtection="true">
      <alignment horizontal="general" vertical="bottom" textRotation="0" wrapText="false" indent="0" shrinkToFit="false"/>
      <protection locked="true" hidden="false"/>
    </xf>
    <xf numFmtId="166" fontId="0" fillId="0" borderId="4" xfId="0" applyFont="false" applyBorder="true" applyAlignment="true" applyProtection="true">
      <alignment horizontal="center" vertical="bottom" textRotation="0" wrapText="false" indent="0" shrinkToFit="false"/>
      <protection locked="true" hidden="false"/>
    </xf>
    <xf numFmtId="170" fontId="0" fillId="0" borderId="0" xfId="0" applyFont="false" applyBorder="false" applyAlignment="false" applyProtection="true">
      <alignment horizontal="general" vertical="bottom" textRotation="0" wrapText="false" indent="0" shrinkToFit="false"/>
      <protection locked="true" hidden="false"/>
    </xf>
    <xf numFmtId="164" fontId="7" fillId="0" borderId="20" xfId="20" applyFont="false" applyBorder="true" applyAlignment="true" applyProtection="true">
      <alignment horizontal="center"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58" fillId="0" borderId="20" xfId="0" applyFont="true" applyBorder="true" applyAlignment="true" applyProtection="true">
      <alignment horizontal="center" vertical="bottom" textRotation="0" wrapText="false" indent="0" shrinkToFit="false"/>
      <protection locked="true" hidden="false"/>
    </xf>
    <xf numFmtId="174" fontId="0" fillId="0" borderId="0" xfId="0" applyFont="false" applyBorder="true" applyAlignment="false" applyProtection="true">
      <alignment horizontal="general" vertical="bottom" textRotation="0" wrapText="false" indent="0" shrinkToFit="false"/>
      <protection locked="true" hidden="false"/>
    </xf>
    <xf numFmtId="164" fontId="0" fillId="0" borderId="15" xfId="0" applyFont="false" applyBorder="true" applyAlignment="true" applyProtection="true">
      <alignment horizontal="center"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23FF23"/>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FF3333"/>
      <rgbColor rgb="FFEEEEEE"/>
      <rgbColor rgb="FFCCFFFF"/>
      <rgbColor rgb="FF660066"/>
      <rgbColor rgb="FFFF8080"/>
      <rgbColor rgb="FF0066CC"/>
      <rgbColor rgb="FFDDDDDD"/>
      <rgbColor rgb="FF000080"/>
      <rgbColor rgb="FFFF00FF"/>
      <rgbColor rgb="FFE6E64C"/>
      <rgbColor rgb="FF00FFFF"/>
      <rgbColor rgb="FF800080"/>
      <rgbColor rgb="FF800000"/>
      <rgbColor rgb="FF008080"/>
      <rgbColor rgb="FF0000CC"/>
      <rgbColor rgb="FF00DCFF"/>
      <rgbColor rgb="FFE6E6E6"/>
      <rgbColor rgb="FFCCFFCC"/>
      <rgbColor rgb="FFFFFF99"/>
      <rgbColor rgb="FF99CCFF"/>
      <rgbColor rgb="FFFF99CC"/>
      <rgbColor rgb="FFCC99FF"/>
      <rgbColor rgb="FFFFCCFF"/>
      <rgbColor rgb="FF3366FF"/>
      <rgbColor rgb="FF33CCCC"/>
      <rgbColor rgb="FF99FF66"/>
      <rgbColor rgb="FFFFCC00"/>
      <rgbColor rgb="FFFFD320"/>
      <rgbColor rgb="FFFF420E"/>
      <rgbColor rgb="FF666699"/>
      <rgbColor rgb="FF969696"/>
      <rgbColor rgb="FF003366"/>
      <rgbColor rgb="FF339966"/>
      <rgbColor rgb="FF003300"/>
      <rgbColor rgb="FF333300"/>
      <rgbColor rgb="FF993300"/>
      <rgbColor rgb="FF993366"/>
      <rgbColor rgb="FF3333FF"/>
      <rgbColor rgb="FF3C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
</Relationships>
</file>

<file path=xl/charts/chart1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457783900807"/>
          <c:y val="0.0289654109852862"/>
        </c:manualLayout>
      </c:layout>
      <c:overlay val="0"/>
    </c:title>
    <c:autoTitleDeleted val="0"/>
    <c:plotArea>
      <c:layout>
        <c:manualLayout>
          <c:layoutTarget val="inner"/>
          <c:xMode val="edge"/>
          <c:yMode val="edge"/>
          <c:x val="0.138506199567014"/>
          <c:y val="0.107002542177028"/>
          <c:w val="0.756790001968117"/>
          <c:h val="0.712425853170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13033215"/>
        <c:axId val="32051670"/>
      </c:lineChart>
      <c:catAx>
        <c:axId val="13033215"/>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434756937611"/>
              <c:y val="0.939372929666436"/>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32051670"/>
        <c:crossesAt val="6"/>
        <c:auto val="1"/>
        <c:lblAlgn val="ctr"/>
        <c:lblOffset val="100"/>
      </c:catAx>
      <c:valAx>
        <c:axId val="32051670"/>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3796496752608"/>
              <c:y val="0.68646483321778"/>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13033215"/>
        <c:crossesAt val="1"/>
        <c:crossBetween val="midCat"/>
      </c:valAx>
      <c:spPr>
        <a:noFill/>
        <a:ln w="37800">
          <a:solidFill>
            <a:srgbClr val="ffffff"/>
          </a:solidFill>
          <a:round/>
        </a:ln>
      </c:spPr>
    </c:plotArea>
    <c:legend>
      <c:layout>
        <c:manualLayout>
          <c:xMode val="edge"/>
          <c:yMode val="edge"/>
          <c:x val="0.570999803188349"/>
          <c:y val="0.0441414374855558"/>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1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810151485343"/>
          <c:y val="0.0295703064839057"/>
        </c:manualLayout>
      </c:layout>
      <c:overlay val="0"/>
    </c:title>
    <c:autoTitleDeleted val="0"/>
    <c:plotArea>
      <c:layout>
        <c:manualLayout>
          <c:layoutTarget val="inner"/>
          <c:xMode val="edge"/>
          <c:yMode val="edge"/>
          <c:x val="0.138599252409994"/>
          <c:y val="0.107192361004158"/>
          <c:w val="0.756836513869762"/>
          <c:h val="0.712613583859541"/>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41969850"/>
        <c:axId val="70311217"/>
      </c:lineChart>
      <c:catAx>
        <c:axId val="41969850"/>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64705882353"/>
              <c:y val="0.939550284922224"/>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70311217"/>
        <c:crossesAt val="6"/>
        <c:auto val="1"/>
        <c:lblAlgn val="ctr"/>
        <c:lblOffset val="100"/>
      </c:catAx>
      <c:valAx>
        <c:axId val="70311217"/>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277529647312"/>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41969850"/>
        <c:crossesAt val="1"/>
        <c:crossBetween val="midCat"/>
      </c:valAx>
      <c:spPr>
        <a:noFill/>
        <a:ln w="37800">
          <a:solidFill>
            <a:srgbClr val="ffffff"/>
          </a:solidFill>
          <a:round/>
        </a:ln>
      </c:spPr>
    </c:plotArea>
    <c:legend>
      <c:layout>
        <c:manualLayout>
          <c:xMode val="edge"/>
          <c:yMode val="edge"/>
          <c:x val="0.571070234113712"/>
          <c:y val="0.0443554597258586"/>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1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810151485343"/>
          <c:y val="0.029538090573430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66691785"/>
        <c:axId val="67152700"/>
      </c:lineChart>
      <c:catAx>
        <c:axId val="66691785"/>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6470588235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67152700"/>
        <c:crossesAt val="6"/>
        <c:auto val="1"/>
        <c:lblAlgn val="ctr"/>
        <c:lblOffset val="100"/>
      </c:catAx>
      <c:valAx>
        <c:axId val="67152700"/>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233139929169"/>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66691785"/>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1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810151485343"/>
          <c:y val="0.029538090573430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71921306"/>
        <c:axId val="8876968"/>
      </c:lineChart>
      <c:catAx>
        <c:axId val="71921306"/>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6470588235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8876968"/>
        <c:crossesAt val="6"/>
        <c:auto val="1"/>
        <c:lblAlgn val="ctr"/>
        <c:lblOffset val="100"/>
      </c:catAx>
      <c:valAx>
        <c:axId val="8876968"/>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233139929169"/>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71921306"/>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19.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810151485343"/>
          <c:y val="0.029538090573430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64790260"/>
        <c:axId val="21438811"/>
      </c:lineChart>
      <c:catAx>
        <c:axId val="64790260"/>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6470588235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21438811"/>
        <c:crossesAt val="6"/>
        <c:auto val="1"/>
        <c:lblAlgn val="ctr"/>
        <c:lblOffset val="100"/>
      </c:catAx>
      <c:valAx>
        <c:axId val="21438811"/>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233139929169"/>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64790260"/>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20.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810151485343"/>
          <c:y val="0.029538090573430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25266853"/>
        <c:axId val="76973854"/>
      </c:lineChart>
      <c:catAx>
        <c:axId val="25266853"/>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6470588235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76973854"/>
        <c:crossesAt val="6"/>
        <c:auto val="1"/>
        <c:lblAlgn val="ctr"/>
        <c:lblOffset val="100"/>
      </c:catAx>
      <c:valAx>
        <c:axId val="76973854"/>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233139929169"/>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25266853"/>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2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760967932323"/>
          <c:y val="0.029462738301559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9364200"/>
        <c:axId val="91141627"/>
      </c:lineChart>
      <c:catAx>
        <c:axId val="9364200"/>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1552232933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91141627"/>
        <c:crossesAt val="6"/>
        <c:auto val="1"/>
        <c:lblAlgn val="ctr"/>
        <c:lblOffset val="100"/>
      </c:catAx>
      <c:valAx>
        <c:axId val="91141627"/>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30849220104"/>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9364200"/>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2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760967932323"/>
          <c:y val="0.029462738301559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57952589"/>
        <c:axId val="18522922"/>
      </c:lineChart>
      <c:catAx>
        <c:axId val="57952589"/>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1552232933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18522922"/>
        <c:crossesAt val="6"/>
        <c:auto val="1"/>
        <c:lblAlgn val="ctr"/>
        <c:lblOffset val="100"/>
      </c:catAx>
      <c:valAx>
        <c:axId val="18522922"/>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30849220104"/>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57952589"/>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2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760967932323"/>
          <c:y val="0.029462738301559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271856"/>
        <c:axId val="65315626"/>
      </c:lineChart>
      <c:catAx>
        <c:axId val="271856"/>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1552232933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65315626"/>
        <c:crossesAt val="6"/>
        <c:auto val="1"/>
        <c:lblAlgn val="ctr"/>
        <c:lblOffset val="100"/>
      </c:catAx>
      <c:valAx>
        <c:axId val="65315626"/>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30849220104"/>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271856"/>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2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760967932323"/>
          <c:y val="0.029462738301559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80528816"/>
        <c:axId val="32388801"/>
      </c:lineChart>
      <c:catAx>
        <c:axId val="80528816"/>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1552232933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32388801"/>
        <c:crossesAt val="6"/>
        <c:auto val="1"/>
        <c:lblAlgn val="ctr"/>
        <c:lblOffset val="100"/>
      </c:catAx>
      <c:valAx>
        <c:axId val="32388801"/>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30849220104"/>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80528816"/>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2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760967932323"/>
          <c:y val="0.029462738301559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85263352"/>
        <c:axId val="96056762"/>
      </c:lineChart>
      <c:catAx>
        <c:axId val="85263352"/>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1552232933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96056762"/>
        <c:crossesAt val="6"/>
        <c:auto val="1"/>
        <c:lblAlgn val="ctr"/>
        <c:lblOffset val="100"/>
      </c:catAx>
      <c:valAx>
        <c:axId val="96056762"/>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30849220104"/>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85263352"/>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2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760967932323"/>
          <c:y val="0.029462738301559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33249232"/>
        <c:axId val="49632068"/>
      </c:lineChart>
      <c:catAx>
        <c:axId val="33249232"/>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1552232933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49632068"/>
        <c:crossesAt val="6"/>
        <c:auto val="1"/>
        <c:lblAlgn val="ctr"/>
        <c:lblOffset val="100"/>
      </c:catAx>
      <c:valAx>
        <c:axId val="49632068"/>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30849220104"/>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33249232"/>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2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760967932323"/>
          <c:y val="0.0294627383015598"/>
        </c:manualLayout>
      </c:layout>
      <c:overlay val="0"/>
    </c:title>
    <c:autoTitleDeleted val="0"/>
    <c:plotArea>
      <c:layout>
        <c:manualLayout>
          <c:layoutTarget val="inner"/>
          <c:xMode val="edge"/>
          <c:yMode val="edge"/>
          <c:x val="0.138599252409994"/>
          <c:y val="0.107150930600558"/>
          <c:w val="0.756836513869762"/>
          <c:h val="0.712606435084018"/>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41376208"/>
        <c:axId val="49769085"/>
      </c:lineChart>
      <c:catAx>
        <c:axId val="41376208"/>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715522329333"/>
              <c:y val="0.939492125687589"/>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49769085"/>
        <c:crossesAt val="6"/>
        <c:auto val="1"/>
        <c:lblAlgn val="ctr"/>
        <c:lblOffset val="100"/>
      </c:catAx>
      <c:valAx>
        <c:axId val="49769085"/>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109187487704"/>
              <c:y val="0.68630849220104"/>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41376208"/>
        <c:crossesAt val="1"/>
        <c:crossBetween val="midCat"/>
      </c:valAx>
      <c:spPr>
        <a:noFill/>
        <a:ln w="37800">
          <a:solidFill>
            <a:srgbClr val="ffffff"/>
          </a:solidFill>
          <a:round/>
        </a:ln>
      </c:spPr>
    </c:plotArea>
    <c:legend>
      <c:layout>
        <c:manualLayout>
          <c:xMode val="edge"/>
          <c:yMode val="edge"/>
          <c:x val="0.571070234113712"/>
          <c:y val="0.044307135860146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charts/chart2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uFill>
                  <a:solidFill>
                    <a:srgbClr val="ffffff"/>
                  </a:solidFill>
                </a:uFill>
                <a:latin typeface="Arial"/>
              </a:defRPr>
            </a:pPr>
            <a:r>
              <a:rPr b="0" sz="1300" spc="-1" strike="noStrike">
                <a:solidFill>
                  <a:srgbClr val="000000"/>
                </a:solidFill>
                <a:uFill>
                  <a:solidFill>
                    <a:srgbClr val="ffffff"/>
                  </a:solidFill>
                </a:uFill>
                <a:latin typeface="Arial"/>
              </a:rPr>
              <a:t>Average Farm Cover - Target vs Forecasted</a:t>
            </a:r>
          </a:p>
        </c:rich>
      </c:tx>
      <c:layout>
        <c:manualLayout>
          <c:xMode val="edge"/>
          <c:yMode val="edge"/>
          <c:x val="0.104553949050851"/>
          <c:y val="0.0293903150525087"/>
        </c:manualLayout>
      </c:layout>
      <c:overlay val="0"/>
    </c:title>
    <c:autoTitleDeleted val="0"/>
    <c:plotArea>
      <c:layout>
        <c:manualLayout>
          <c:layoutTarget val="inner"/>
          <c:xMode val="edge"/>
          <c:yMode val="edge"/>
          <c:x val="0.138585620143602"/>
          <c:y val="0.10720536756126"/>
          <c:w val="0.756811252090095"/>
          <c:h val="0.712587514585764"/>
        </c:manualLayout>
      </c:layout>
      <c:lineChart>
        <c:grouping val="standard"/>
        <c:ser>
          <c:idx val="0"/>
          <c:order val="0"/>
          <c:tx>
            <c:strRef>
              <c:f>Graph!$E$3</c:f>
              <c:strCache>
                <c:ptCount val="1"/>
                <c:pt idx="0">
                  <c:v>Target Av. Farm Cover kg DM/ha</c:v>
                </c:pt>
              </c:strCache>
            </c:strRef>
          </c:tx>
          <c:spPr>
            <a:solidFill>
              <a:srgbClr val="000080"/>
            </a:solidFill>
            <a:ln w="25200">
              <a:solidFill>
                <a:srgbClr val="000080"/>
              </a:solidFill>
              <a:round/>
            </a:ln>
          </c:spPr>
          <c:marker>
            <c:symbol val="diamond"/>
            <c:size val="5"/>
            <c:spPr>
              <a:solidFill>
                <a:srgbClr val="000080"/>
              </a:solidFill>
            </c:spPr>
          </c:marker>
          <c:dLbls>
            <c:dLbl>
              <c:idx val="4"/>
              <c:dLblPos val="b"/>
              <c:showLegendKey val="0"/>
              <c:showVal val="1"/>
              <c:showCatName val="0"/>
              <c:showSerName val="0"/>
              <c:showPercent val="0"/>
            </c:dLbl>
            <c:dLblPos val="b"/>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Graph!$E$4:$E$15</c:f>
              <c:numCache>
                <c:formatCode>General</c:formatCode>
                <c:ptCount val="12"/>
                <c:pt idx="0">
                  <c:v>2000</c:v>
                </c:pt>
                <c:pt idx="1">
                  <c:v>2200</c:v>
                </c:pt>
                <c:pt idx="2">
                  <c:v>2300</c:v>
                </c:pt>
                <c:pt idx="3">
                  <c:v>2500</c:v>
                </c:pt>
                <c:pt idx="4">
                  <c:v>2000</c:v>
                </c:pt>
                <c:pt idx="5">
                  <c:v>1800</c:v>
                </c:pt>
                <c:pt idx="6">
                  <c:v>2200</c:v>
                </c:pt>
                <c:pt idx="7">
                  <c:v>2500</c:v>
                </c:pt>
                <c:pt idx="8">
                  <c:v>2400</c:v>
                </c:pt>
                <c:pt idx="9">
                  <c:v>2000</c:v>
                </c:pt>
                <c:pt idx="10">
                  <c:v>2000</c:v>
                </c:pt>
                <c:pt idx="11">
                  <c:v>1800</c:v>
                </c:pt>
              </c:numCache>
            </c:numRef>
          </c:val>
          <c:smooth val="1"/>
        </c:ser>
        <c:ser>
          <c:idx val="1"/>
          <c:order val="1"/>
          <c:tx>
            <c:strRef>
              <c:f>Graph!$F$3</c:f>
              <c:strCache>
                <c:ptCount val="1"/>
                <c:pt idx="0">
                  <c:v>Forecast end of period Av Farm Cover kg DM/ha</c:v>
                </c:pt>
              </c:strCache>
            </c:strRef>
          </c:tx>
          <c:spPr>
            <a:solidFill>
              <a:srgbClr val="ff420e"/>
            </a:solidFill>
            <a:ln w="28800">
              <a:solidFill>
                <a:srgbClr val="ff420e"/>
              </a:solidFill>
              <a:round/>
            </a:ln>
          </c:spPr>
          <c:marker>
            <c:symbol val="square"/>
            <c:size val="8"/>
            <c:spPr>
              <a:solidFill>
                <a:srgbClr val="ff420e"/>
              </a:solidFill>
            </c:spPr>
          </c:marker>
          <c:dLbls>
            <c:dLblPos val="t"/>
            <c:showLegendKey val="0"/>
            <c:showVal val="1"/>
            <c:showCatName val="0"/>
            <c:showSerName val="0"/>
            <c:showPercent val="0"/>
            <c:showLeaderLines val="0"/>
          </c:dLbls>
          <c:cat>
            <c:strRef>
              <c:f>Graph!$D$4:$D$15</c:f>
              <c:strCache>
                <c:ptCount val="12"/>
                <c:pt idx="0">
                  <c:v>1 May 18</c:v>
                </c:pt>
                <c:pt idx="1">
                  <c:v>1 Jun 18</c:v>
                </c:pt>
                <c:pt idx="2">
                  <c:v>1 Jul 18</c:v>
                </c:pt>
                <c:pt idx="3">
                  <c:v>1 Aug 18</c:v>
                </c:pt>
                <c:pt idx="4">
                  <c:v>1 Sep 18</c:v>
                </c:pt>
                <c:pt idx="5">
                  <c:v>1 Oct 18</c:v>
                </c:pt>
                <c:pt idx="6">
                  <c:v>1 Nov 18</c:v>
                </c:pt>
                <c:pt idx="7">
                  <c:v>1 Dec 18</c:v>
                </c:pt>
                <c:pt idx="8">
                  <c:v>1 Jan 19</c:v>
                </c:pt>
                <c:pt idx="9">
                  <c:v>1 Feb 19</c:v>
                </c:pt>
                <c:pt idx="10">
                  <c:v>1 Mar 19</c:v>
                </c:pt>
                <c:pt idx="11">
                  <c:v>1 Apr 19</c:v>
                </c:pt>
              </c:strCache>
            </c:strRef>
          </c:cat>
          <c:val>
            <c:numRef>
              <c:f>Graph!$F$4:$F$15</c:f>
              <c:numCache>
                <c:formatCode>General</c:formatCode>
                <c:ptCount val="12"/>
                <c:pt idx="0">
                  <c:v>3295</c:v>
                </c:pt>
                <c:pt idx="1">
                  <c:v>4170.75</c:v>
                </c:pt>
                <c:pt idx="2">
                  <c:v>4748.25</c:v>
                </c:pt>
                <c:pt idx="3">
                  <c:v>5399.25</c:v>
                </c:pt>
                <c:pt idx="4">
                  <c:v>6724.5</c:v>
                </c:pt>
                <c:pt idx="5">
                  <c:v>8487</c:v>
                </c:pt>
                <c:pt idx="6">
                  <c:v>10192</c:v>
                </c:pt>
                <c:pt idx="7">
                  <c:v>12119.5</c:v>
                </c:pt>
                <c:pt idx="8">
                  <c:v>13933</c:v>
                </c:pt>
                <c:pt idx="9">
                  <c:v>15366.75</c:v>
                </c:pt>
                <c:pt idx="10">
                  <c:v>16157.75</c:v>
                </c:pt>
                <c:pt idx="11">
                  <c:v>17033.5</c:v>
                </c:pt>
              </c:numCache>
            </c:numRef>
          </c:val>
          <c:smooth val="1"/>
        </c:ser>
        <c:hiLowLines>
          <c:spPr>
            <a:ln>
              <a:noFill/>
            </a:ln>
          </c:spPr>
        </c:hiLowLines>
        <c:marker val="1"/>
        <c:axId val="65996217"/>
        <c:axId val="78662147"/>
      </c:lineChart>
      <c:catAx>
        <c:axId val="65996217"/>
        <c:scaling>
          <c:orientation val="minMax"/>
        </c:scaling>
        <c:delete val="0"/>
        <c:axPos val="b"/>
        <c:majorGridlines>
          <c:spPr>
            <a:ln>
              <a:solidFill>
                <a:srgbClr val="3c3c3c"/>
              </a:solidFill>
            </a:ln>
          </c:spPr>
        </c:majorGridlines>
        <c:title>
          <c:tx>
            <c:rich>
              <a:bodyPr rot="0"/>
              <a:lstStyle/>
              <a:p>
                <a:pPr>
                  <a:defRPr b="0" sz="900" spc="-1" strike="noStrike">
                    <a:solidFill>
                      <a:srgbClr val="000000"/>
                    </a:solidFill>
                    <a:uFill>
                      <a:solidFill>
                        <a:srgbClr val="ffffff"/>
                      </a:solidFill>
                    </a:uFill>
                    <a:latin typeface="Arial"/>
                  </a:defRPr>
                </a:pPr>
                <a:r>
                  <a:rPr b="0" sz="900" spc="-1" strike="noStrike">
                    <a:solidFill>
                      <a:srgbClr val="000000"/>
                    </a:solidFill>
                    <a:uFill>
                      <a:solidFill>
                        <a:srgbClr val="ffffff"/>
                      </a:solidFill>
                    </a:uFill>
                    <a:latin typeface="Arial"/>
                  </a:rPr>
                  <a:t>DATE (end of period) </a:t>
                </a:r>
              </a:p>
            </c:rich>
          </c:tx>
          <c:layout>
            <c:manualLayout>
              <c:xMode val="edge"/>
              <c:yMode val="edge"/>
              <c:x val="0.411625848332842"/>
              <c:y val="0.939469078179697"/>
            </c:manualLayout>
          </c:layout>
          <c:overlay val="0"/>
        </c:title>
        <c:numFmt formatCode="D\ MMM\ YY"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78662147"/>
        <c:crossesAt val="6"/>
        <c:auto val="1"/>
        <c:lblAlgn val="ctr"/>
        <c:lblOffset val="100"/>
      </c:catAx>
      <c:valAx>
        <c:axId val="78662147"/>
        <c:scaling>
          <c:orientation val="minMax"/>
        </c:scaling>
        <c:delete val="0"/>
        <c:axPos val="l"/>
        <c:majorGridlines>
          <c:spPr>
            <a:ln>
              <a:solidFill>
                <a:srgbClr val="3c3c3c"/>
              </a:solidFill>
            </a:ln>
          </c:spPr>
        </c:majorGridlines>
        <c:minorGridlines>
          <c:spPr>
            <a:ln>
              <a:solidFill>
                <a:srgbClr val="3c3c3c"/>
              </a:solidFill>
            </a:ln>
          </c:spPr>
        </c:minorGridlines>
        <c:title>
          <c:tx>
            <c:rich>
              <a:bodyPr rot="-5400000"/>
              <a:lstStyle/>
              <a:p>
                <a:pPr>
                  <a:defRPr b="0" sz="1200" spc="-1" strike="noStrike">
                    <a:solidFill>
                      <a:srgbClr val="3c3c3c"/>
                    </a:solidFill>
                    <a:uFill>
                      <a:solidFill>
                        <a:srgbClr val="ffffff"/>
                      </a:solidFill>
                    </a:uFill>
                    <a:latin typeface="Arial"/>
                  </a:defRPr>
                </a:pPr>
                <a:r>
                  <a:rPr b="0" sz="1200" spc="-1" strike="noStrike">
                    <a:solidFill>
                      <a:srgbClr val="3c3c3c"/>
                    </a:solidFill>
                    <a:uFill>
                      <a:solidFill>
                        <a:srgbClr val="ffffff"/>
                      </a:solidFill>
                    </a:uFill>
                    <a:latin typeface="Arial"/>
                  </a:rPr>
                  <a:t>Average Farm Cover kgDM/Ha</a:t>
                </a:r>
              </a:p>
            </c:rich>
          </c:tx>
          <c:layout>
            <c:manualLayout>
              <c:xMode val="edge"/>
              <c:yMode val="edge"/>
              <c:x val="0.0415068358414478"/>
              <c:y val="0.686697782963827"/>
            </c:manualLayout>
          </c:layout>
          <c:overlay val="0"/>
        </c:title>
        <c:numFmt formatCode="0" sourceLinked="1"/>
        <c:majorTickMark val="out"/>
        <c:minorTickMark val="none"/>
        <c:tickLblPos val="nextTo"/>
        <c:spPr>
          <a:ln>
            <a:solidFill>
              <a:srgbClr val="3c3c3c"/>
            </a:solidFill>
          </a:ln>
        </c:spPr>
        <c:txPr>
          <a:bodyPr/>
          <a:p>
            <a:pPr>
              <a:defRPr b="0" sz="1000" spc="-1" strike="noStrike">
                <a:solidFill>
                  <a:srgbClr val="3c3c3c"/>
                </a:solidFill>
                <a:uFill>
                  <a:solidFill>
                    <a:srgbClr val="ffffff"/>
                  </a:solidFill>
                </a:uFill>
                <a:latin typeface="Arial"/>
              </a:defRPr>
            </a:pPr>
          </a:p>
        </c:txPr>
        <c:crossAx val="65996217"/>
        <c:crossesAt val="1"/>
        <c:crossBetween val="midCat"/>
      </c:valAx>
      <c:spPr>
        <a:noFill/>
        <a:ln w="37800">
          <a:solidFill>
            <a:srgbClr val="ffffff"/>
          </a:solidFill>
          <a:round/>
        </a:ln>
      </c:spPr>
    </c:plotArea>
    <c:legend>
      <c:layout>
        <c:manualLayout>
          <c:xMode val="edge"/>
          <c:yMode val="edge"/>
          <c:x val="0.570964886397167"/>
          <c:y val="0.0444136522753792"/>
        </c:manualLayout>
      </c:layout>
      <c:spPr>
        <a:solidFill>
          <a:srgbClr val="ffffff"/>
        </a:solidFill>
        <a:ln>
          <a:solidFill>
            <a:srgbClr val="3c3c3c"/>
          </a:solidFill>
        </a:ln>
      </c:spPr>
    </c:legend>
    <c:plotVisOnly val="1"/>
    <c:dispBlanksAs val="gap"/>
  </c:chart>
  <c:spPr>
    <a:solidFill>
      <a:srgbClr val="ffffff"/>
    </a:solidFill>
    <a:ln>
      <a:solidFill>
        <a:srgbClr val="3c3c3c"/>
      </a:solidFill>
    </a:ln>
  </c:spPr>
</c:chartSpace>
</file>

<file path=xl/drawings/_rels/drawing1.xml.rels><?xml version="1.0" encoding="UTF-8"?>
<Relationships xmlns="http://schemas.openxmlformats.org/package/2006/relationships"><Relationship Id="rId1" Type="http://schemas.openxmlformats.org/officeDocument/2006/relationships/image" Target="../media/image15.png"/>
</Relationships>
</file>

<file path=xl/drawings/_rels/drawing10.xml.rels><?xml version="1.0" encoding="UTF-8"?>
<Relationships xmlns="http://schemas.openxmlformats.org/package/2006/relationships"><Relationship Id="rId1" Type="http://schemas.openxmlformats.org/officeDocument/2006/relationships/image" Target="../media/image24.png"/><Relationship Id="rId2" Type="http://schemas.openxmlformats.org/officeDocument/2006/relationships/chart" Target="../charts/chart23.xml"/>
</Relationships>
</file>

<file path=xl/drawings/_rels/drawing11.xml.rels><?xml version="1.0" encoding="UTF-8"?>
<Relationships xmlns="http://schemas.openxmlformats.org/package/2006/relationships"><Relationship Id="rId1" Type="http://schemas.openxmlformats.org/officeDocument/2006/relationships/image" Target="../media/image25.png"/><Relationship Id="rId2" Type="http://schemas.openxmlformats.org/officeDocument/2006/relationships/chart" Target="../charts/chart24.xml"/>
</Relationships>
</file>

<file path=xl/drawings/_rels/drawing12.xml.rels><?xml version="1.0" encoding="UTF-8"?>
<Relationships xmlns="http://schemas.openxmlformats.org/package/2006/relationships"><Relationship Id="rId1" Type="http://schemas.openxmlformats.org/officeDocument/2006/relationships/image" Target="../media/image26.png"/><Relationship Id="rId2" Type="http://schemas.openxmlformats.org/officeDocument/2006/relationships/chart" Target="../charts/chart25.xml"/>
</Relationships>
</file>

<file path=xl/drawings/_rels/drawing13.xml.rels><?xml version="1.0" encoding="UTF-8"?>
<Relationships xmlns="http://schemas.openxmlformats.org/package/2006/relationships"><Relationship Id="rId1" Type="http://schemas.openxmlformats.org/officeDocument/2006/relationships/image" Target="../media/image27.png"/><Relationship Id="rId2" Type="http://schemas.openxmlformats.org/officeDocument/2006/relationships/chart" Target="../charts/chart26.xml"/>
</Relationships>
</file>

<file path=xl/drawings/_rels/drawing14.xml.rels><?xml version="1.0" encoding="UTF-8"?>
<Relationships xmlns="http://schemas.openxmlformats.org/package/2006/relationships"><Relationship Id="rId1" Type="http://schemas.openxmlformats.org/officeDocument/2006/relationships/image" Target="../media/image28.png"/><Relationship Id="rId2" Type="http://schemas.openxmlformats.org/officeDocument/2006/relationships/chart" Target="../charts/chart27.xml"/>
</Relationships>
</file>

<file path=xl/drawings/_rels/drawing15.xml.rels><?xml version="1.0" encoding="UTF-8"?>
<Relationships xmlns="http://schemas.openxmlformats.org/package/2006/relationships"><Relationship Id="rId1" Type="http://schemas.openxmlformats.org/officeDocument/2006/relationships/chart" Target="../charts/chart28.xml"/>
</Relationships>
</file>

<file path=xl/drawings/_rels/drawing2.xml.rels><?xml version="1.0" encoding="UTF-8"?>
<Relationships xmlns="http://schemas.openxmlformats.org/package/2006/relationships"><Relationship Id="rId1" Type="http://schemas.openxmlformats.org/officeDocument/2006/relationships/image" Target="../media/image16.png"/><Relationship Id="rId2" Type="http://schemas.openxmlformats.org/officeDocument/2006/relationships/chart" Target="../charts/chart15.xml"/>
</Relationships>
</file>

<file path=xl/drawings/_rels/drawing3.xml.rels><?xml version="1.0" encoding="UTF-8"?>
<Relationships xmlns="http://schemas.openxmlformats.org/package/2006/relationships"><Relationship Id="rId1" Type="http://schemas.openxmlformats.org/officeDocument/2006/relationships/image" Target="../media/image17.png"/><Relationship Id="rId2" Type="http://schemas.openxmlformats.org/officeDocument/2006/relationships/chart" Target="../charts/chart16.xml"/>
</Relationships>
</file>

<file path=xl/drawings/_rels/drawing4.xml.rels><?xml version="1.0" encoding="UTF-8"?>
<Relationships xmlns="http://schemas.openxmlformats.org/package/2006/relationships"><Relationship Id="rId1" Type="http://schemas.openxmlformats.org/officeDocument/2006/relationships/image" Target="../media/image18.png"/><Relationship Id="rId2" Type="http://schemas.openxmlformats.org/officeDocument/2006/relationships/chart" Target="../charts/chart17.xml"/>
</Relationships>
</file>

<file path=xl/drawings/_rels/drawing5.xml.rels><?xml version="1.0" encoding="UTF-8"?>
<Relationships xmlns="http://schemas.openxmlformats.org/package/2006/relationships"><Relationship Id="rId1" Type="http://schemas.openxmlformats.org/officeDocument/2006/relationships/image" Target="../media/image19.png"/><Relationship Id="rId2" Type="http://schemas.openxmlformats.org/officeDocument/2006/relationships/chart" Target="../charts/chart18.xml"/>
</Relationships>
</file>

<file path=xl/drawings/_rels/drawing6.xml.rels><?xml version="1.0" encoding="UTF-8"?>
<Relationships xmlns="http://schemas.openxmlformats.org/package/2006/relationships"><Relationship Id="rId1" Type="http://schemas.openxmlformats.org/officeDocument/2006/relationships/image" Target="../media/image20.png"/><Relationship Id="rId2" Type="http://schemas.openxmlformats.org/officeDocument/2006/relationships/chart" Target="../charts/chart19.xml"/>
</Relationships>
</file>

<file path=xl/drawings/_rels/drawing7.xml.rels><?xml version="1.0" encoding="UTF-8"?>
<Relationships xmlns="http://schemas.openxmlformats.org/package/2006/relationships"><Relationship Id="rId1" Type="http://schemas.openxmlformats.org/officeDocument/2006/relationships/image" Target="../media/image21.png"/><Relationship Id="rId2" Type="http://schemas.openxmlformats.org/officeDocument/2006/relationships/chart" Target="../charts/chart20.xml"/>
</Relationships>
</file>

<file path=xl/drawings/_rels/drawing8.xml.rels><?xml version="1.0" encoding="UTF-8"?>
<Relationships xmlns="http://schemas.openxmlformats.org/package/2006/relationships"><Relationship Id="rId1" Type="http://schemas.openxmlformats.org/officeDocument/2006/relationships/image" Target="../media/image22.png"/><Relationship Id="rId2" Type="http://schemas.openxmlformats.org/officeDocument/2006/relationships/chart" Target="../charts/chart21.xml"/>
</Relationships>
</file>

<file path=xl/drawings/_rels/drawing9.xml.rels><?xml version="1.0" encoding="UTF-8"?>
<Relationships xmlns="http://schemas.openxmlformats.org/package/2006/relationships"><Relationship Id="rId1" Type="http://schemas.openxmlformats.org/officeDocument/2006/relationships/image" Target="../media/image23.png"/><Relationship Id="rId2" Type="http://schemas.openxmlformats.org/officeDocument/2006/relationships/chart" Target="../charts/chart2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796680</xdr:colOff>
      <xdr:row>0</xdr:row>
      <xdr:rowOff>620280</xdr:rowOff>
    </xdr:to>
    <xdr:pic>
      <xdr:nvPicPr>
        <xdr:cNvPr id="0" name="Graphics 1" descr=""/>
        <xdr:cNvPicPr/>
      </xdr:nvPicPr>
      <xdr:blipFill>
        <a:blip r:embed="rId1"/>
        <a:stretch/>
      </xdr:blipFill>
      <xdr:spPr>
        <a:xfrm>
          <a:off x="0" y="0"/>
          <a:ext cx="2684880" cy="62028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17"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18"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19"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20"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21"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22"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23"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24"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25"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26"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335520</xdr:colOff>
      <xdr:row>2</xdr:row>
      <xdr:rowOff>134640</xdr:rowOff>
    </xdr:from>
    <xdr:to>
      <xdr:col>16</xdr:col>
      <xdr:colOff>282960</xdr:colOff>
      <xdr:row>25</xdr:row>
      <xdr:rowOff>43200</xdr:rowOff>
    </xdr:to>
    <xdr:graphicFrame>
      <xdr:nvGraphicFramePr>
        <xdr:cNvPr id="27" name="Chart 3"/>
        <xdr:cNvGraphicFramePr/>
      </xdr:nvGraphicFramePr>
      <xdr:xfrm>
        <a:off x="4113000" y="556200"/>
        <a:ext cx="7319880" cy="49269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308880</xdr:colOff>
      <xdr:row>0</xdr:row>
      <xdr:rowOff>117000</xdr:rowOff>
    </xdr:from>
    <xdr:to>
      <xdr:col>14</xdr:col>
      <xdr:colOff>148320</xdr:colOff>
      <xdr:row>2</xdr:row>
      <xdr:rowOff>116640</xdr:rowOff>
    </xdr:to>
    <xdr:pic>
      <xdr:nvPicPr>
        <xdr:cNvPr id="1" name="Graphics 1" descr=""/>
        <xdr:cNvPicPr/>
      </xdr:nvPicPr>
      <xdr:blipFill>
        <a:blip r:embed="rId1"/>
        <a:stretch/>
      </xdr:blipFill>
      <xdr:spPr>
        <a:xfrm>
          <a:off x="11502000" y="117000"/>
          <a:ext cx="2671920" cy="685800"/>
        </a:xfrm>
        <a:prstGeom prst="rect">
          <a:avLst/>
        </a:prstGeom>
        <a:ln>
          <a:noFill/>
        </a:ln>
      </xdr:spPr>
    </xdr:pic>
    <xdr:clientData/>
  </xdr:twoCellAnchor>
  <xdr:twoCellAnchor editAs="oneCell">
    <xdr:from>
      <xdr:col>4</xdr:col>
      <xdr:colOff>154440</xdr:colOff>
      <xdr:row>93</xdr:row>
      <xdr:rowOff>63720</xdr:rowOff>
    </xdr:from>
    <xdr:to>
      <xdr:col>11</xdr:col>
      <xdr:colOff>855000</xdr:colOff>
      <xdr:row>118</xdr:row>
      <xdr:rowOff>162000</xdr:rowOff>
    </xdr:to>
    <xdr:graphicFrame>
      <xdr:nvGraphicFramePr>
        <xdr:cNvPr id="2" name="Chart 3"/>
        <xdr:cNvGraphicFramePr/>
      </xdr:nvGraphicFramePr>
      <xdr:xfrm>
        <a:off x="4737600" y="18761760"/>
        <a:ext cx="7310520" cy="46868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3"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4"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5"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6"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7"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8"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9"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10"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11"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12"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13"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14"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106560</xdr:colOff>
      <xdr:row>2</xdr:row>
      <xdr:rowOff>267480</xdr:rowOff>
    </xdr:from>
    <xdr:to>
      <xdr:col>19</xdr:col>
      <xdr:colOff>331560</xdr:colOff>
      <xdr:row>6</xdr:row>
      <xdr:rowOff>106560</xdr:rowOff>
    </xdr:to>
    <xdr:pic>
      <xdr:nvPicPr>
        <xdr:cNvPr id="15" name="Graphics 1" descr=""/>
        <xdr:cNvPicPr/>
      </xdr:nvPicPr>
      <xdr:blipFill>
        <a:blip r:embed="rId1"/>
        <a:stretch/>
      </xdr:blipFill>
      <xdr:spPr>
        <a:xfrm>
          <a:off x="10016280" y="1015200"/>
          <a:ext cx="2673000" cy="733320"/>
        </a:xfrm>
        <a:prstGeom prst="rect">
          <a:avLst/>
        </a:prstGeom>
        <a:ln>
          <a:noFill/>
        </a:ln>
      </xdr:spPr>
    </xdr:pic>
    <xdr:clientData/>
  </xdr:twoCellAnchor>
  <xdr:twoCellAnchor editAs="oneCell">
    <xdr:from>
      <xdr:col>2</xdr:col>
      <xdr:colOff>231120</xdr:colOff>
      <xdr:row>49</xdr:row>
      <xdr:rowOff>5040</xdr:rowOff>
    </xdr:from>
    <xdr:to>
      <xdr:col>14</xdr:col>
      <xdr:colOff>109440</xdr:colOff>
      <xdr:row>74</xdr:row>
      <xdr:rowOff>131040</xdr:rowOff>
    </xdr:to>
    <xdr:graphicFrame>
      <xdr:nvGraphicFramePr>
        <xdr:cNvPr id="16" name="Chart 3"/>
        <xdr:cNvGraphicFramePr/>
      </xdr:nvGraphicFramePr>
      <xdr:xfrm>
        <a:off x="2700000" y="11339640"/>
        <a:ext cx="7319160" cy="4777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info@grazetech.com.au" TargetMode="External"/><Relationship Id="rId2"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0.xml"/><Relationship Id="rId3" Type="http://schemas.openxmlformats.org/officeDocument/2006/relationships/vmlDrawing" Target="../drawings/vmlDrawing8.v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1.xml"/><Relationship Id="rId3" Type="http://schemas.openxmlformats.org/officeDocument/2006/relationships/vmlDrawing" Target="../drawings/vmlDrawing9.vml"/>
</Relationships>
</file>

<file path=xl/worksheets/_rels/sheet12.xml.rels><?xml version="1.0" encoding="UTF-8"?>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2.xml"/><Relationship Id="rId3" Type="http://schemas.openxmlformats.org/officeDocument/2006/relationships/vmlDrawing" Target="../drawings/vmlDrawing10.v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13.xml"/><Relationship Id="rId3" Type="http://schemas.openxmlformats.org/officeDocument/2006/relationships/vmlDrawing" Target="../drawings/vmlDrawing11.vml"/>
</Relationships>
</file>

<file path=xl/worksheets/_rels/sheet14.xml.rels><?xml version="1.0" encoding="UTF-8"?>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14.xml"/><Relationship Id="rId3" Type="http://schemas.openxmlformats.org/officeDocument/2006/relationships/vmlDrawing" Target="../drawings/vmlDrawing12.vml"/>
</Relationships>
</file>

<file path=xl/worksheets/_rels/sheet15.xml.rels><?xml version="1.0" encoding="UTF-8"?>
<Relationships xmlns="http://schemas.openxmlformats.org/package/2006/relationships"><Relationship Id="rId1" Type="http://schemas.openxmlformats.org/officeDocument/2006/relationships/drawing" Target="../drawings/drawing15.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3.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6.xml"/><Relationship Id="rId3" Type="http://schemas.openxmlformats.org/officeDocument/2006/relationships/vmlDrawing" Target="../drawings/vmlDrawing4.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7.xml"/><Relationship Id="rId3" Type="http://schemas.openxmlformats.org/officeDocument/2006/relationships/vmlDrawing" Target="../drawings/vmlDrawing5.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8.xml"/><Relationship Id="rId3" Type="http://schemas.openxmlformats.org/officeDocument/2006/relationships/vmlDrawing" Target="../drawings/vmlDrawing6.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9.xml"/><Relationship Id="rId3" Type="http://schemas.openxmlformats.org/officeDocument/2006/relationships/vmlDrawing" Target="../drawings/vmlDrawing7.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90"/>
  <sheetViews>
    <sheetView windowProtection="false" showFormulas="false" showGridLines="true" showRowColHeaders="true" showZeros="true" rightToLeft="false" tabSelected="true" showOutlineSymbols="true" defaultGridColor="true" view="normal" topLeftCell="A73" colorId="64" zoomScale="110" zoomScaleNormal="110" zoomScalePageLayoutView="100" workbookViewId="0">
      <selection pane="topLeft" activeCell="A75" activeCellId="0" sqref="A75"/>
    </sheetView>
  </sheetViews>
  <sheetFormatPr defaultRowHeight="17"/>
  <cols>
    <col collapsed="false" hidden="false" max="4" min="1" style="1" width="11.7098214285714"/>
    <col collapsed="false" hidden="false" max="257" min="5" style="1" width="11.5669642857143"/>
    <col collapsed="false" hidden="false" max="1025" min="258" style="2" width="11.5669642857143"/>
  </cols>
  <sheetData>
    <row r="1" customFormat="false" ht="58.15" hidden="false" customHeight="true" outlineLevel="0" collapsed="false">
      <c r="D1" s="3" t="s">
        <v>0</v>
      </c>
    </row>
    <row r="2" customFormat="false" ht="17" hidden="false" customHeight="true" outlineLevel="0" collapsed="false">
      <c r="A2" s="1" t="s">
        <v>1</v>
      </c>
      <c r="B2" s="4"/>
      <c r="D2" s="3"/>
    </row>
    <row r="3" customFormat="false" ht="22.45" hidden="false" customHeight="true" outlineLevel="0" collapsed="false">
      <c r="A3" s="5" t="s">
        <v>2</v>
      </c>
      <c r="D3" s="3"/>
    </row>
    <row r="4" s="5" customFormat="true" ht="20.1" hidden="false" customHeight="true" outlineLevel="0" collapsed="false">
      <c r="A4" s="6" t="s">
        <v>3</v>
      </c>
      <c r="D4" s="7"/>
    </row>
    <row r="5" s="5" customFormat="true" ht="20.1" hidden="false" customHeight="true" outlineLevel="0" collapsed="false">
      <c r="A5" s="8" t="s">
        <v>4</v>
      </c>
      <c r="D5" s="7"/>
    </row>
    <row r="6" s="5" customFormat="true" ht="20.1" hidden="false" customHeight="true" outlineLevel="0" collapsed="false">
      <c r="A6" s="8" t="s">
        <v>5</v>
      </c>
      <c r="D6" s="7"/>
    </row>
    <row r="7" s="5" customFormat="true" ht="20.1" hidden="false" customHeight="true" outlineLevel="0" collapsed="false">
      <c r="A7" s="8" t="s">
        <v>6</v>
      </c>
      <c r="D7" s="7"/>
    </row>
    <row r="8" s="5" customFormat="true" ht="20.1" hidden="false" customHeight="true" outlineLevel="0" collapsed="false">
      <c r="A8" s="9" t="s">
        <v>7</v>
      </c>
      <c r="D8" s="7"/>
    </row>
    <row r="9" s="5" customFormat="true" ht="20.1" hidden="false" customHeight="true" outlineLevel="0" collapsed="false">
      <c r="A9" s="5" t="s">
        <v>8</v>
      </c>
    </row>
    <row r="10" s="11" customFormat="true" ht="20.1" hidden="false" customHeight="true" outlineLevel="0" collapsed="false">
      <c r="A10" s="10" t="s">
        <v>9</v>
      </c>
    </row>
    <row r="11" s="5" customFormat="true" ht="20.1" hidden="false" customHeight="true" outlineLevel="0" collapsed="false">
      <c r="A11" s="12" t="s">
        <v>10</v>
      </c>
    </row>
    <row r="12" s="5" customFormat="true" ht="20.1" hidden="false" customHeight="true" outlineLevel="0" collapsed="false">
      <c r="A12" s="5" t="s">
        <v>11</v>
      </c>
    </row>
    <row r="13" s="5" customFormat="true" ht="20.1" hidden="false" customHeight="true" outlineLevel="0" collapsed="false"/>
    <row r="14" s="5" customFormat="true" ht="20.1" hidden="false" customHeight="true" outlineLevel="0" collapsed="false">
      <c r="A14" s="13" t="s">
        <v>12</v>
      </c>
    </row>
    <row r="15" s="5" customFormat="true" ht="20.1" hidden="false" customHeight="true" outlineLevel="0" collapsed="false">
      <c r="A15" s="5" t="s">
        <v>13</v>
      </c>
    </row>
    <row r="16" s="5" customFormat="true" ht="20.1" hidden="false" customHeight="true" outlineLevel="0" collapsed="false">
      <c r="A16" s="5" t="s">
        <v>14</v>
      </c>
    </row>
    <row r="17" s="5" customFormat="true" ht="20.1" hidden="false" customHeight="true" outlineLevel="0" collapsed="false">
      <c r="A17" s="5" t="s">
        <v>15</v>
      </c>
    </row>
    <row r="18" s="5" customFormat="true" ht="20.1" hidden="false" customHeight="true" outlineLevel="0" collapsed="false"/>
    <row r="19" s="5" customFormat="true" ht="20.1" hidden="false" customHeight="true" outlineLevel="0" collapsed="false">
      <c r="A19" s="5" t="s">
        <v>16</v>
      </c>
    </row>
    <row r="20" s="5" customFormat="true" ht="20.1" hidden="false" customHeight="true" outlineLevel="0" collapsed="false">
      <c r="A20" s="5" t="s">
        <v>17</v>
      </c>
      <c r="J20" s="14"/>
    </row>
    <row r="21" s="5" customFormat="true" ht="20.1" hidden="false" customHeight="true" outlineLevel="0" collapsed="false">
      <c r="A21" s="5" t="s">
        <v>18</v>
      </c>
    </row>
    <row r="22" s="5" customFormat="true" ht="20.1" hidden="false" customHeight="true" outlineLevel="0" collapsed="false">
      <c r="A22" s="5" t="s">
        <v>19</v>
      </c>
    </row>
    <row r="23" s="5" customFormat="true" ht="20.1" hidden="false" customHeight="true" outlineLevel="0" collapsed="false">
      <c r="A23" s="5" t="s">
        <v>20</v>
      </c>
    </row>
    <row r="24" s="2" customFormat="true" ht="20.1" hidden="false" customHeight="true" outlineLevel="0" collapsed="false">
      <c r="A24" s="15" t="s">
        <v>21</v>
      </c>
    </row>
    <row r="25" s="5" customFormat="true" ht="20.1" hidden="false" customHeight="true" outlineLevel="0" collapsed="false">
      <c r="A25" s="5" t="s">
        <v>22</v>
      </c>
    </row>
    <row r="26" s="5" customFormat="true" ht="20.1" hidden="false" customHeight="true" outlineLevel="0" collapsed="false"/>
    <row r="27" s="5" customFormat="true" ht="20.1" hidden="false" customHeight="true" outlineLevel="0" collapsed="false"/>
    <row r="28" s="5" customFormat="true" ht="20.1" hidden="false" customHeight="true" outlineLevel="0" collapsed="false">
      <c r="A28" s="13" t="s">
        <v>23</v>
      </c>
    </row>
    <row r="29" s="5" customFormat="true" ht="20.1" hidden="false" customHeight="true" outlineLevel="0" collapsed="false">
      <c r="A29" s="5" t="s">
        <v>24</v>
      </c>
    </row>
    <row r="30" s="5" customFormat="true" ht="20.1" hidden="false" customHeight="true" outlineLevel="0" collapsed="false">
      <c r="A30" s="16" t="s">
        <v>25</v>
      </c>
    </row>
    <row r="31" s="5" customFormat="true" ht="20.1" hidden="false" customHeight="true" outlineLevel="0" collapsed="false">
      <c r="A31" s="5" t="s">
        <v>26</v>
      </c>
    </row>
    <row r="32" s="5" customFormat="true" ht="20.1" hidden="false" customHeight="true" outlineLevel="0" collapsed="false">
      <c r="A32" s="5" t="s">
        <v>27</v>
      </c>
    </row>
    <row r="33" s="5" customFormat="true" ht="20.1" hidden="false" customHeight="true" outlineLevel="0" collapsed="false">
      <c r="A33" s="14" t="s">
        <v>28</v>
      </c>
    </row>
    <row r="34" s="5" customFormat="true" ht="20.1" hidden="false" customHeight="true" outlineLevel="0" collapsed="false">
      <c r="A34" s="14"/>
    </row>
    <row r="35" s="5" customFormat="true" ht="20.1" hidden="false" customHeight="true" outlineLevel="0" collapsed="false">
      <c r="A35" s="13" t="s">
        <v>29</v>
      </c>
    </row>
    <row r="36" s="5" customFormat="true" ht="20.1" hidden="false" customHeight="true" outlineLevel="0" collapsed="false">
      <c r="A36" s="13"/>
    </row>
    <row r="37" s="5" customFormat="true" ht="20.1" hidden="false" customHeight="true" outlineLevel="0" collapsed="false">
      <c r="A37" s="17" t="s">
        <v>30</v>
      </c>
    </row>
    <row r="38" s="5" customFormat="true" ht="20.1" hidden="false" customHeight="true" outlineLevel="0" collapsed="false">
      <c r="A38" s="5" t="s">
        <v>31</v>
      </c>
    </row>
    <row r="39" s="5" customFormat="true" ht="20.1" hidden="false" customHeight="true" outlineLevel="0" collapsed="false"/>
    <row r="40" s="5" customFormat="true" ht="20.1" hidden="false" customHeight="true" outlineLevel="0" collapsed="false">
      <c r="A40" s="17" t="s">
        <v>32</v>
      </c>
    </row>
    <row r="41" s="5" customFormat="true" ht="20.1" hidden="false" customHeight="true" outlineLevel="0" collapsed="false">
      <c r="A41" s="5" t="s">
        <v>33</v>
      </c>
    </row>
    <row r="42" s="5" customFormat="true" ht="20.1" hidden="false" customHeight="true" outlineLevel="0" collapsed="false">
      <c r="A42" s="18" t="s">
        <v>34</v>
      </c>
    </row>
    <row r="43" s="5" customFormat="true" ht="20.1" hidden="false" customHeight="true" outlineLevel="0" collapsed="false">
      <c r="A43" s="18" t="s">
        <v>35</v>
      </c>
    </row>
    <row r="44" s="5" customFormat="true" ht="19.75" hidden="false" customHeight="true" outlineLevel="0" collapsed="false">
      <c r="A44" s="5" t="s">
        <v>36</v>
      </c>
    </row>
    <row r="45" s="5" customFormat="true" ht="19.75" hidden="false" customHeight="true" outlineLevel="0" collapsed="false"/>
    <row r="46" s="5" customFormat="true" ht="20.1" hidden="false" customHeight="true" outlineLevel="0" collapsed="false">
      <c r="A46" s="5" t="s">
        <v>37</v>
      </c>
    </row>
    <row r="47" s="5" customFormat="true" ht="20.1" hidden="false" customHeight="true" outlineLevel="0" collapsed="false">
      <c r="A47" s="10" t="s">
        <v>38</v>
      </c>
    </row>
    <row r="48" s="5" customFormat="true" ht="20.1" hidden="false" customHeight="true" outlineLevel="0" collapsed="false">
      <c r="A48" s="5" t="s">
        <v>39</v>
      </c>
    </row>
    <row r="49" s="5" customFormat="true" ht="20.1" hidden="false" customHeight="true" outlineLevel="0" collapsed="false"/>
    <row r="50" s="5" customFormat="true" ht="20.1" hidden="false" customHeight="true" outlineLevel="0" collapsed="false">
      <c r="A50" s="19" t="s">
        <v>40</v>
      </c>
    </row>
    <row r="51" s="2" customFormat="true" ht="20.1" hidden="false" customHeight="true" outlineLevel="0" collapsed="false">
      <c r="A51" s="15" t="s">
        <v>41</v>
      </c>
    </row>
    <row r="52" s="2" customFormat="true" ht="19.75" hidden="false" customHeight="true" outlineLevel="0" collapsed="false">
      <c r="A52" s="15" t="s">
        <v>42</v>
      </c>
    </row>
    <row r="53" s="5" customFormat="true" ht="20.1" hidden="false" customHeight="true" outlineLevel="0" collapsed="false">
      <c r="A53" s="5" t="s">
        <v>43</v>
      </c>
    </row>
    <row r="54" s="5" customFormat="true" ht="20.1" hidden="false" customHeight="true" outlineLevel="0" collapsed="false">
      <c r="A54" s="20"/>
    </row>
    <row r="55" s="5" customFormat="true" ht="20.1" hidden="false" customHeight="true" outlineLevel="0" collapsed="false">
      <c r="A55" s="21" t="s">
        <v>44</v>
      </c>
    </row>
    <row r="56" s="5" customFormat="true" ht="20.1" hidden="false" customHeight="true" outlineLevel="0" collapsed="false">
      <c r="A56" s="15" t="s">
        <v>45</v>
      </c>
    </row>
    <row r="57" s="5" customFormat="true" ht="20.1" hidden="false" customHeight="true" outlineLevel="0" collapsed="false">
      <c r="A57" s="15" t="s">
        <v>46</v>
      </c>
    </row>
    <row r="58" s="2" customFormat="true" ht="20.1" hidden="false" customHeight="true" outlineLevel="0" collapsed="false"/>
    <row r="59" s="2" customFormat="true" ht="20.1" hidden="false" customHeight="true" outlineLevel="0" collapsed="false">
      <c r="A59" s="22" t="s">
        <v>47</v>
      </c>
    </row>
    <row r="60" s="5" customFormat="true" ht="20.1" hidden="false" customHeight="true" outlineLevel="0" collapsed="false">
      <c r="A60" s="15" t="s">
        <v>48</v>
      </c>
    </row>
    <row r="61" s="5" customFormat="true" ht="20.1" hidden="false" customHeight="true" outlineLevel="0" collapsed="false">
      <c r="A61" s="15" t="s">
        <v>49</v>
      </c>
    </row>
    <row r="62" s="5" customFormat="true" ht="20.1" hidden="false" customHeight="true" outlineLevel="0" collapsed="false">
      <c r="A62" s="2"/>
    </row>
    <row r="63" s="5" customFormat="true" ht="20.1" hidden="false" customHeight="true" outlineLevel="0" collapsed="false">
      <c r="A63" s="23" t="s">
        <v>50</v>
      </c>
    </row>
    <row r="64" s="2" customFormat="true" ht="20.1" hidden="false" customHeight="true" outlineLevel="0" collapsed="false">
      <c r="A64" s="15" t="s">
        <v>51</v>
      </c>
    </row>
    <row r="65" s="5" customFormat="true" ht="20.1" hidden="false" customHeight="true" outlineLevel="0" collapsed="false">
      <c r="A65" s="2" t="s">
        <v>52</v>
      </c>
    </row>
    <row r="66" s="5" customFormat="true" ht="20.1" hidden="false" customHeight="true" outlineLevel="0" collapsed="false">
      <c r="A66" s="2" t="s">
        <v>53</v>
      </c>
    </row>
    <row r="67" s="5" customFormat="true" ht="18.75" hidden="false" customHeight="true" outlineLevel="0" collapsed="false">
      <c r="A67" s="10"/>
    </row>
    <row r="68" s="5" customFormat="true" ht="26.45" hidden="false" customHeight="true" outlineLevel="0" collapsed="false">
      <c r="A68" s="24" t="s">
        <v>54</v>
      </c>
    </row>
    <row r="69" s="2" customFormat="true" ht="14.65" hidden="false" customHeight="true" outlineLevel="0" collapsed="false"/>
    <row r="70" s="5" customFormat="true" ht="20.55" hidden="false" customHeight="true" outlineLevel="0" collapsed="false">
      <c r="A70" s="17" t="s">
        <v>55</v>
      </c>
    </row>
    <row r="71" s="5" customFormat="true" ht="17" hidden="false" customHeight="true" outlineLevel="0" collapsed="false">
      <c r="A71" s="5" t="s">
        <v>56</v>
      </c>
    </row>
    <row r="73" customFormat="false" ht="20.55" hidden="false" customHeight="true" outlineLevel="0" collapsed="false">
      <c r="A73" s="25" t="s">
        <v>57</v>
      </c>
    </row>
    <row r="74" customFormat="false" ht="17" hidden="false" customHeight="true" outlineLevel="0" collapsed="false">
      <c r="A74" s="1" t="s">
        <v>58</v>
      </c>
    </row>
    <row r="75" customFormat="false" ht="17" hidden="false" customHeight="true" outlineLevel="0" collapsed="false">
      <c r="A75" s="1" t="s">
        <v>59</v>
      </c>
    </row>
    <row r="77" customFormat="false" ht="20.55" hidden="false" customHeight="true" outlineLevel="0" collapsed="false">
      <c r="A77" s="25" t="s">
        <v>60</v>
      </c>
    </row>
    <row r="78" customFormat="false" ht="17" hidden="false" customHeight="true" outlineLevel="0" collapsed="false">
      <c r="A78" s="1" t="s">
        <v>61</v>
      </c>
    </row>
    <row r="79" customFormat="false" ht="17" hidden="false" customHeight="true" outlineLevel="0" collapsed="false">
      <c r="A79" s="1" t="s">
        <v>62</v>
      </c>
    </row>
    <row r="80" customFormat="false" ht="17" hidden="false" customHeight="true" outlineLevel="0" collapsed="false">
      <c r="A80" s="1" t="s">
        <v>63</v>
      </c>
    </row>
    <row r="81" customFormat="false" ht="17" hidden="false" customHeight="true" outlineLevel="0" collapsed="false">
      <c r="A81" s="1" t="s">
        <v>64</v>
      </c>
    </row>
    <row r="82" customFormat="false" ht="17" hidden="false" customHeight="true" outlineLevel="0" collapsed="false">
      <c r="A82" s="1" t="s">
        <v>65</v>
      </c>
    </row>
    <row r="84" customFormat="false" ht="20.55" hidden="false" customHeight="true" outlineLevel="0" collapsed="false">
      <c r="A84" s="25" t="s">
        <v>66</v>
      </c>
    </row>
    <row r="85" customFormat="false" ht="17" hidden="false" customHeight="true" outlineLevel="0" collapsed="false">
      <c r="A85" s="1" t="s">
        <v>67</v>
      </c>
    </row>
    <row r="86" customFormat="false" ht="17" hidden="false" customHeight="true" outlineLevel="0" collapsed="false">
      <c r="A86" s="1" t="s">
        <v>68</v>
      </c>
    </row>
    <row r="88" customFormat="false" ht="20.55" hidden="false" customHeight="true" outlineLevel="0" collapsed="false">
      <c r="A88" s="25" t="s">
        <v>69</v>
      </c>
    </row>
    <row r="89" customFormat="false" ht="17" hidden="false" customHeight="true" outlineLevel="0" collapsed="false">
      <c r="A89" s="1" t="s">
        <v>70</v>
      </c>
    </row>
    <row r="90" customFormat="false" ht="17" hidden="false" customHeight="true" outlineLevel="0" collapsed="false">
      <c r="A90" s="1" t="s">
        <v>71</v>
      </c>
    </row>
  </sheetData>
  <sheetProtection sheet="true" objects="true" scenarios="true" selectLockedCells="true" selectUnlockedCells="true"/>
  <hyperlinks>
    <hyperlink ref="A8" r:id="rId1" display="Please pass any comments about these spreadsheets to info@grazetech.com.au"/>
  </hyperlink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8</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43405</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30</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43435</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64.25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12119.5</v>
      </c>
      <c r="L26" s="320" t="s">
        <v>172</v>
      </c>
      <c r="M26" s="321"/>
      <c r="P26" s="322"/>
    </row>
    <row r="27" s="26" customFormat="true" ht="14.65" hidden="false" customHeight="true" outlineLevel="0" collapsed="false">
      <c r="H27" s="117"/>
      <c r="I27" s="323"/>
      <c r="J27" s="324" t="s">
        <v>185</v>
      </c>
      <c r="K27" s="325" t="str">
        <f aca="false">"("&amp;G47</f>
        <v>(2500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10192</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12119.5</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2500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9619.5</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961950</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9</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43435</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31</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43466</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58.5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13933</v>
      </c>
      <c r="L26" s="320" t="s">
        <v>172</v>
      </c>
      <c r="M26" s="321"/>
      <c r="P26" s="322"/>
    </row>
    <row r="27" s="26" customFormat="true" ht="14.65" hidden="false" customHeight="true" outlineLevel="0" collapsed="false">
      <c r="H27" s="117"/>
      <c r="I27" s="323"/>
      <c r="J27" s="324" t="s">
        <v>185</v>
      </c>
      <c r="K27" s="325" t="str">
        <f aca="false">"("&amp;G47</f>
        <v>(2400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12119.5</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13933</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2400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11533</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1153300</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10</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43466</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31</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43497</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46.25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15366.75</v>
      </c>
      <c r="L26" s="320" t="s">
        <v>172</v>
      </c>
      <c r="M26" s="321"/>
      <c r="P26" s="322"/>
    </row>
    <row r="27" s="26" customFormat="true" ht="14.65" hidden="false" customHeight="true" outlineLevel="0" collapsed="false">
      <c r="H27" s="117"/>
      <c r="I27" s="323"/>
      <c r="J27" s="324" t="s">
        <v>185</v>
      </c>
      <c r="K27" s="325" t="str">
        <f aca="false">"("&amp;G47</f>
        <v>(2000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13933</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15366.75</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2000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13366.75</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1336675</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11</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43497</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28</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43525</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28.25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16157.75</v>
      </c>
      <c r="L26" s="320" t="s">
        <v>172</v>
      </c>
      <c r="M26" s="321"/>
      <c r="P26" s="322"/>
    </row>
    <row r="27" s="26" customFormat="true" ht="14.65" hidden="false" customHeight="true" outlineLevel="0" collapsed="false">
      <c r="H27" s="117"/>
      <c r="I27" s="323"/>
      <c r="J27" s="324" t="s">
        <v>185</v>
      </c>
      <c r="K27" s="325" t="str">
        <f aca="false">"("&amp;G47</f>
        <v>(2000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15366.75</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16157.75</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2000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14157.75</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1415775</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12</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43525</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31</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43556</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28.25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17033.5</v>
      </c>
      <c r="L26" s="320" t="s">
        <v>172</v>
      </c>
      <c r="M26" s="321"/>
      <c r="P26" s="322"/>
    </row>
    <row r="27" s="26" customFormat="true" ht="14.65" hidden="false" customHeight="true" outlineLevel="0" collapsed="false">
      <c r="H27" s="117"/>
      <c r="I27" s="323"/>
      <c r="J27" s="324" t="s">
        <v>185</v>
      </c>
      <c r="K27" s="325" t="str">
        <f aca="false">"("&amp;G47</f>
        <v>(1800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16157.75</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17033.5</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1800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15233.5</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1523350</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15.xml><?xml version="1.0" encoding="utf-8"?>
<worksheet xmlns="http://schemas.openxmlformats.org/spreadsheetml/2006/main" xmlns:r="http://schemas.openxmlformats.org/officeDocument/2006/relationships">
  <sheetPr filterMode="false">
    <pageSetUpPr fitToPage="false"/>
  </sheetPr>
  <dimension ref="A2:G17"/>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K37" activeCellId="0" sqref="K37"/>
    </sheetView>
  </sheetViews>
  <sheetFormatPr defaultRowHeight="12.75"/>
  <cols>
    <col collapsed="false" hidden="false" max="1" min="1" style="414" width="4.56696428571429"/>
    <col collapsed="false" hidden="false" max="2" min="2" style="414" width="5.56696428571429"/>
    <col collapsed="false" hidden="false" max="3" min="3" style="414" width="4.85714285714286"/>
    <col collapsed="false" hidden="false" max="4" min="4" style="414" width="13.5669642857143"/>
    <col collapsed="false" hidden="false" max="257" min="5" style="414" width="9.14285714285714"/>
    <col collapsed="false" hidden="false" max="1025" min="258" style="0" width="9.14285714285714"/>
  </cols>
  <sheetData>
    <row r="2" customFormat="false" ht="20.45" hidden="false" customHeight="true" outlineLevel="0" collapsed="false">
      <c r="B2" s="415"/>
      <c r="E2" s="416"/>
    </row>
    <row r="3" customFormat="false" ht="89.95" hidden="false" customHeight="true" outlineLevel="0" collapsed="false">
      <c r="A3" s="417"/>
      <c r="D3" s="418" t="s">
        <v>202</v>
      </c>
      <c r="E3" s="419" t="s">
        <v>203</v>
      </c>
      <c r="F3" s="420" t="s">
        <v>204</v>
      </c>
    </row>
    <row r="4" customFormat="false" ht="14.65" hidden="false" customHeight="true" outlineLevel="0" collapsed="false">
      <c r="A4" s="421"/>
      <c r="C4" s="414" t="n">
        <v>1</v>
      </c>
      <c r="D4" s="422" t="n">
        <f aca="false">'Set up'!D16</f>
        <v>43221</v>
      </c>
      <c r="E4" s="423" t="n">
        <f aca="false">'Set up'!D$37</f>
        <v>2000</v>
      </c>
      <c r="F4" s="424" t="n">
        <f aca="true">INDIRECT("Period"&amp;$C4&amp;"!$G46")</f>
        <v>3295</v>
      </c>
      <c r="G4" s="0"/>
    </row>
    <row r="5" customFormat="false" ht="14.65" hidden="false" customHeight="true" outlineLevel="0" collapsed="false">
      <c r="A5" s="425"/>
      <c r="C5" s="414" t="n">
        <v>2</v>
      </c>
      <c r="D5" s="422" t="n">
        <f aca="false">'Set up'!E16</f>
        <v>43252</v>
      </c>
      <c r="E5" s="423" t="n">
        <f aca="false">'Set up'!E$37</f>
        <v>2200</v>
      </c>
      <c r="F5" s="424" t="n">
        <f aca="true">INDIRECT("Period"&amp;$C5&amp;"!$G46")</f>
        <v>4170.75</v>
      </c>
      <c r="G5" s="0"/>
    </row>
    <row r="6" customFormat="false" ht="14.65" hidden="false" customHeight="true" outlineLevel="0" collapsed="false">
      <c r="A6" s="425"/>
      <c r="C6" s="414" t="n">
        <v>3</v>
      </c>
      <c r="D6" s="422" t="n">
        <f aca="false">'Set up'!F16</f>
        <v>43282</v>
      </c>
      <c r="E6" s="423" t="n">
        <f aca="false">'Set up'!F$37</f>
        <v>2300</v>
      </c>
      <c r="F6" s="424" t="n">
        <f aca="true">INDIRECT("Period"&amp;$C6&amp;"!$G46")</f>
        <v>4748.25</v>
      </c>
      <c r="G6" s="0"/>
    </row>
    <row r="7" customFormat="false" ht="14.65" hidden="false" customHeight="true" outlineLevel="0" collapsed="false">
      <c r="A7" s="425"/>
      <c r="C7" s="426" t="n">
        <v>4</v>
      </c>
      <c r="D7" s="422" t="n">
        <f aca="false">'Set up'!G16</f>
        <v>43313</v>
      </c>
      <c r="E7" s="423" t="n">
        <f aca="false">'Set up'!G$37</f>
        <v>2500</v>
      </c>
      <c r="F7" s="424" t="n">
        <f aca="true">INDIRECT("Period"&amp;$C7&amp;"!$G46")</f>
        <v>5399.25</v>
      </c>
      <c r="G7" s="0"/>
    </row>
    <row r="8" customFormat="false" ht="14.65" hidden="false" customHeight="true" outlineLevel="0" collapsed="false">
      <c r="A8" s="425"/>
      <c r="C8" s="426" t="n">
        <v>5</v>
      </c>
      <c r="D8" s="422" t="n">
        <f aca="false">'Set up'!H$16</f>
        <v>43344</v>
      </c>
      <c r="E8" s="423" t="n">
        <f aca="false">'Set up'!H$37</f>
        <v>2000</v>
      </c>
      <c r="F8" s="424" t="n">
        <f aca="true">INDIRECT("Period"&amp;$C8&amp;"!$G46")</f>
        <v>6724.5</v>
      </c>
      <c r="G8" s="0"/>
    </row>
    <row r="9" customFormat="false" ht="14.65" hidden="false" customHeight="true" outlineLevel="0" collapsed="false">
      <c r="A9" s="425"/>
      <c r="C9" s="426" t="n">
        <v>6</v>
      </c>
      <c r="D9" s="422" t="n">
        <f aca="false">'Set up'!I$16</f>
        <v>43374</v>
      </c>
      <c r="E9" s="423" t="n">
        <f aca="false">'Set up'!I$37</f>
        <v>1800</v>
      </c>
      <c r="F9" s="424" t="n">
        <f aca="true">INDIRECT("Period"&amp;$C9&amp;"!$G46")</f>
        <v>8487</v>
      </c>
      <c r="G9" s="0"/>
    </row>
    <row r="10" customFormat="false" ht="14.65" hidden="false" customHeight="true" outlineLevel="0" collapsed="false">
      <c r="A10" s="425"/>
      <c r="C10" s="426" t="n">
        <v>7</v>
      </c>
      <c r="D10" s="422" t="n">
        <f aca="false">'Set up'!J$16</f>
        <v>43405</v>
      </c>
      <c r="E10" s="423" t="n">
        <f aca="false">'Set up'!J$37</f>
        <v>2200</v>
      </c>
      <c r="F10" s="424" t="n">
        <f aca="true">INDIRECT("Period"&amp;$C10&amp;"!$G46")</f>
        <v>10192</v>
      </c>
      <c r="G10" s="0"/>
    </row>
    <row r="11" customFormat="false" ht="14.65" hidden="false" customHeight="true" outlineLevel="0" collapsed="false">
      <c r="A11" s="425"/>
      <c r="C11" s="426" t="n">
        <v>8</v>
      </c>
      <c r="D11" s="422" t="n">
        <f aca="false">'Set up'!K$16</f>
        <v>43435</v>
      </c>
      <c r="E11" s="423" t="n">
        <f aca="false">'Set up'!K$37</f>
        <v>2500</v>
      </c>
      <c r="F11" s="424" t="n">
        <f aca="true">INDIRECT("Period"&amp;$C11&amp;"!$G46")</f>
        <v>12119.5</v>
      </c>
      <c r="G11" s="0"/>
    </row>
    <row r="12" customFormat="false" ht="14.65" hidden="false" customHeight="true" outlineLevel="0" collapsed="false">
      <c r="A12" s="425"/>
      <c r="C12" s="426" t="n">
        <v>9</v>
      </c>
      <c r="D12" s="422" t="n">
        <f aca="false">'Set up'!L$16</f>
        <v>43466</v>
      </c>
      <c r="E12" s="423" t="n">
        <f aca="false">'Set up'!L$37</f>
        <v>2400</v>
      </c>
      <c r="F12" s="424" t="n">
        <f aca="true">INDIRECT("Period"&amp;$C12&amp;"!$G46")</f>
        <v>13933</v>
      </c>
      <c r="G12" s="0"/>
    </row>
    <row r="13" customFormat="false" ht="14.65" hidden="false" customHeight="true" outlineLevel="0" collapsed="false">
      <c r="A13" s="427"/>
      <c r="C13" s="426" t="n">
        <v>10</v>
      </c>
      <c r="D13" s="422" t="n">
        <f aca="false">'Set up'!M$16</f>
        <v>43497</v>
      </c>
      <c r="E13" s="423" t="n">
        <f aca="false">'Set up'!M$37</f>
        <v>2000</v>
      </c>
      <c r="F13" s="424" t="n">
        <f aca="true">INDIRECT("Period"&amp;$C13&amp;"!$G46")</f>
        <v>15366.75</v>
      </c>
      <c r="G13" s="0"/>
    </row>
    <row r="14" customFormat="false" ht="14.65" hidden="false" customHeight="true" outlineLevel="0" collapsed="false">
      <c r="A14" s="425"/>
      <c r="C14" s="426" t="n">
        <v>11</v>
      </c>
      <c r="D14" s="422" t="n">
        <f aca="false">'Set up'!N$16</f>
        <v>43525</v>
      </c>
      <c r="E14" s="423" t="n">
        <f aca="false">'Set up'!N$37</f>
        <v>2000</v>
      </c>
      <c r="F14" s="424" t="n">
        <f aca="true">INDIRECT("Period"&amp;$C14&amp;"!$G46")</f>
        <v>16157.75</v>
      </c>
      <c r="G14" s="0"/>
    </row>
    <row r="15" customFormat="false" ht="14.65" hidden="false" customHeight="true" outlineLevel="0" collapsed="false">
      <c r="A15" s="425"/>
      <c r="C15" s="426" t="n">
        <v>12</v>
      </c>
      <c r="D15" s="422" t="n">
        <f aca="false">'Set up'!O$16</f>
        <v>43556</v>
      </c>
      <c r="E15" s="423" t="n">
        <f aca="false">'Set up'!O$37</f>
        <v>1800</v>
      </c>
      <c r="F15" s="424" t="n">
        <f aca="true">INDIRECT("Period"&amp;$C15&amp;"!$G46")</f>
        <v>17033.5</v>
      </c>
      <c r="G15" s="0"/>
    </row>
    <row r="16" customFormat="false" ht="14.65" hidden="false" customHeight="true" outlineLevel="0" collapsed="false">
      <c r="A16" s="425"/>
      <c r="D16" s="428"/>
    </row>
    <row r="17" customFormat="false" ht="12.75" hidden="false" customHeight="true" outlineLevel="0" collapsed="false">
      <c r="A17" s="429"/>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P65536"/>
  <sheetViews>
    <sheetView windowProtection="false" showFormulas="false" showGridLines="false" showRowColHeaders="true" showZeros="true" rightToLeft="false" tabSelected="false" showOutlineSymbols="true" defaultGridColor="true" view="normal" topLeftCell="A79" colorId="64" zoomScale="110" zoomScaleNormal="110" zoomScalePageLayoutView="100" workbookViewId="0">
      <selection pane="topLeft" activeCell="A100" activeCellId="0" sqref="A100"/>
    </sheetView>
  </sheetViews>
  <sheetFormatPr defaultRowHeight="14.65"/>
  <cols>
    <col collapsed="false" hidden="false" max="1" min="1" style="26" width="12.1919642857143"/>
    <col collapsed="false" hidden="false" max="2" min="2" style="26" width="21.2276785714286"/>
    <col collapsed="false" hidden="false" max="1025" min="3" style="26" width="11.7098214285714"/>
  </cols>
  <sheetData>
    <row r="1" customFormat="false" ht="33.5" hidden="false" customHeight="true" outlineLevel="0" collapsed="false">
      <c r="F1" s="27" t="s">
        <v>72</v>
      </c>
      <c r="H1" s="28"/>
      <c r="I1" s="29"/>
      <c r="J1" s="30"/>
      <c r="K1" s="31"/>
    </row>
    <row r="2" customFormat="false" ht="20.55" hidden="false" customHeight="true" outlineLevel="0" collapsed="false">
      <c r="B2" s="32"/>
      <c r="C2" s="33"/>
      <c r="D2" s="34"/>
      <c r="E2" s="0"/>
      <c r="F2" s="35" t="s">
        <v>73</v>
      </c>
      <c r="G2" s="36"/>
      <c r="H2" s="37"/>
      <c r="I2" s="37"/>
      <c r="J2" s="37"/>
      <c r="K2" s="37"/>
      <c r="L2" s="36"/>
      <c r="M2" s="36"/>
      <c r="N2" s="36"/>
      <c r="O2" s="36"/>
    </row>
    <row r="3" customFormat="false" ht="21.8" hidden="false" customHeight="true" outlineLevel="0" collapsed="false">
      <c r="B3" s="38" t="s">
        <v>74</v>
      </c>
      <c r="C3" s="36"/>
      <c r="D3" s="36"/>
      <c r="E3" s="36"/>
      <c r="F3" s="39" t="s">
        <v>75</v>
      </c>
      <c r="G3" s="36"/>
      <c r="H3" s="31"/>
      <c r="I3" s="40"/>
      <c r="J3" s="40"/>
      <c r="K3" s="40"/>
      <c r="L3" s="36"/>
      <c r="M3" s="36"/>
      <c r="N3" s="36"/>
      <c r="O3" s="36"/>
    </row>
    <row r="4" customFormat="false" ht="14.1" hidden="false" customHeight="true" outlineLevel="0" collapsed="false">
      <c r="B4" s="34" t="s">
        <v>76</v>
      </c>
      <c r="C4" s="34"/>
      <c r="D4" s="41" t="s">
        <v>77</v>
      </c>
      <c r="E4" s="34"/>
      <c r="F4" s="42" t="s">
        <v>78</v>
      </c>
      <c r="G4" s="43"/>
      <c r="H4" s="43"/>
      <c r="I4" s="43"/>
      <c r="J4" s="44"/>
      <c r="K4" s="44"/>
      <c r="L4" s="44"/>
      <c r="M4" s="44"/>
      <c r="N4" s="44"/>
      <c r="O4" s="45"/>
    </row>
    <row r="5" customFormat="false" ht="14.1" hidden="false" customHeight="true" outlineLevel="0" collapsed="false">
      <c r="B5" s="34"/>
      <c r="C5" s="34"/>
      <c r="D5" s="34"/>
      <c r="E5" s="34"/>
      <c r="F5" s="46"/>
      <c r="G5" s="44"/>
      <c r="H5" s="44"/>
      <c r="I5" s="44"/>
      <c r="J5" s="44"/>
      <c r="K5" s="44"/>
      <c r="L5" s="44"/>
      <c r="M5" s="44"/>
      <c r="N5" s="44"/>
      <c r="O5" s="45"/>
    </row>
    <row r="6" customFormat="false" ht="14.1" hidden="false" customHeight="true" outlineLevel="0" collapsed="false">
      <c r="B6" s="47" t="s">
        <v>79</v>
      </c>
      <c r="C6" s="47"/>
      <c r="D6" s="48"/>
      <c r="E6" s="34"/>
      <c r="F6" s="46"/>
      <c r="G6" s="44"/>
      <c r="H6" s="44"/>
      <c r="I6" s="44"/>
      <c r="J6" s="44"/>
      <c r="K6" s="44"/>
      <c r="L6" s="44"/>
      <c r="M6" s="44"/>
      <c r="N6" s="44"/>
      <c r="O6" s="45"/>
    </row>
    <row r="7" customFormat="false" ht="14.1" hidden="false" customHeight="true" outlineLevel="0" collapsed="false">
      <c r="B7" s="34" t="s">
        <v>80</v>
      </c>
      <c r="C7" s="34"/>
      <c r="D7" s="41" t="n">
        <v>100</v>
      </c>
      <c r="E7" s="34" t="s">
        <v>81</v>
      </c>
      <c r="F7" s="49" t="s">
        <v>82</v>
      </c>
      <c r="G7" s="50"/>
      <c r="H7" s="50"/>
      <c r="I7" s="50"/>
      <c r="J7" s="50"/>
      <c r="K7" s="50"/>
      <c r="L7" s="50"/>
      <c r="M7" s="50"/>
      <c r="N7" s="44"/>
      <c r="O7" s="45"/>
    </row>
    <row r="8" customFormat="false" ht="14.1" hidden="false" customHeight="true" outlineLevel="0" collapsed="false">
      <c r="B8" s="34"/>
      <c r="C8" s="34"/>
      <c r="D8" s="51"/>
      <c r="E8" s="34"/>
      <c r="F8" s="52"/>
      <c r="G8" s="53"/>
      <c r="H8" s="53"/>
      <c r="I8" s="53"/>
      <c r="J8" s="53"/>
      <c r="K8" s="53"/>
      <c r="L8" s="53"/>
      <c r="M8" s="53"/>
      <c r="N8" s="44"/>
      <c r="O8" s="45"/>
    </row>
    <row r="9" customFormat="false" ht="14.1" hidden="false" customHeight="true" outlineLevel="0" collapsed="false">
      <c r="D9" s="54"/>
      <c r="E9" s="36"/>
      <c r="F9" s="55" t="s">
        <v>83</v>
      </c>
      <c r="G9" s="56"/>
      <c r="H9" s="56"/>
      <c r="I9" s="56"/>
      <c r="J9" s="56"/>
      <c r="K9" s="56"/>
      <c r="L9" s="56"/>
      <c r="M9" s="56"/>
      <c r="N9" s="56"/>
      <c r="O9" s="57"/>
    </row>
    <row r="10" customFormat="false" ht="14.1" hidden="false" customHeight="true" outlineLevel="0" collapsed="false">
      <c r="B10" s="2"/>
      <c r="C10" s="58"/>
      <c r="D10" s="54"/>
      <c r="E10" s="36"/>
      <c r="F10" s="59" t="s">
        <v>84</v>
      </c>
      <c r="G10" s="60"/>
      <c r="H10" s="60"/>
      <c r="I10" s="60"/>
      <c r="J10" s="60"/>
      <c r="K10" s="60"/>
      <c r="L10" s="60"/>
      <c r="M10" s="60"/>
      <c r="N10" s="60"/>
      <c r="O10" s="61"/>
    </row>
    <row r="11" customFormat="false" ht="29.2" hidden="false" customHeight="true" outlineLevel="0" collapsed="false">
      <c r="B11" s="38" t="s">
        <v>85</v>
      </c>
      <c r="C11" s="58"/>
      <c r="D11" s="54"/>
      <c r="E11" s="36"/>
      <c r="F11" s="62" t="s">
        <v>86</v>
      </c>
      <c r="G11" s="63"/>
      <c r="H11" s="63"/>
      <c r="I11" s="63"/>
      <c r="J11" s="63"/>
      <c r="K11" s="63"/>
      <c r="L11" s="63"/>
      <c r="M11" s="63"/>
      <c r="N11" s="63"/>
      <c r="O11" s="64"/>
    </row>
    <row r="12" customFormat="false" ht="14.1" hidden="false" customHeight="true" outlineLevel="0" collapsed="false">
      <c r="B12" s="36"/>
      <c r="C12" s="36"/>
      <c r="D12" s="65" t="n">
        <v>1</v>
      </c>
      <c r="E12" s="66" t="n">
        <v>2</v>
      </c>
      <c r="F12" s="67" t="n">
        <v>3</v>
      </c>
      <c r="G12" s="68" t="n">
        <v>4</v>
      </c>
      <c r="H12" s="68" t="n">
        <v>5</v>
      </c>
      <c r="I12" s="68" t="n">
        <v>6</v>
      </c>
      <c r="J12" s="68" t="n">
        <v>7</v>
      </c>
      <c r="K12" s="68" t="n">
        <v>8</v>
      </c>
      <c r="L12" s="68" t="n">
        <v>9</v>
      </c>
      <c r="M12" s="68" t="n">
        <v>10</v>
      </c>
      <c r="N12" s="69" t="n">
        <v>11</v>
      </c>
      <c r="O12" s="69" t="n">
        <v>12</v>
      </c>
    </row>
    <row r="13" customFormat="false" ht="14.1" hidden="false" customHeight="true" outlineLevel="0" collapsed="false">
      <c r="B13" s="36"/>
      <c r="C13" s="36"/>
      <c r="D13" s="70" t="s">
        <v>87</v>
      </c>
      <c r="E13" s="71" t="s">
        <v>88</v>
      </c>
      <c r="F13" s="72" t="s">
        <v>89</v>
      </c>
      <c r="G13" s="73" t="s">
        <v>90</v>
      </c>
      <c r="H13" s="72" t="s">
        <v>91</v>
      </c>
      <c r="I13" s="73" t="s">
        <v>92</v>
      </c>
      <c r="J13" s="72" t="s">
        <v>93</v>
      </c>
      <c r="K13" s="73" t="s">
        <v>94</v>
      </c>
      <c r="L13" s="72" t="s">
        <v>95</v>
      </c>
      <c r="M13" s="73" t="s">
        <v>96</v>
      </c>
      <c r="N13" s="72" t="s">
        <v>97</v>
      </c>
      <c r="O13" s="71" t="s">
        <v>98</v>
      </c>
    </row>
    <row r="14" customFormat="false" ht="14.1" hidden="false" customHeight="true" outlineLevel="0" collapsed="false">
      <c r="B14" s="74"/>
      <c r="C14" s="75" t="s">
        <v>99</v>
      </c>
      <c r="D14" s="76" t="n">
        <v>43191</v>
      </c>
      <c r="E14" s="77" t="n">
        <f aca="false">D16</f>
        <v>43221</v>
      </c>
      <c r="F14" s="78" t="n">
        <f aca="false">E16</f>
        <v>43252</v>
      </c>
      <c r="G14" s="77" t="n">
        <f aca="false">F16</f>
        <v>43282</v>
      </c>
      <c r="H14" s="78" t="n">
        <f aca="false">G16</f>
        <v>43313</v>
      </c>
      <c r="I14" s="77" t="n">
        <f aca="false">H16</f>
        <v>43344</v>
      </c>
      <c r="J14" s="78" t="n">
        <f aca="false">I16</f>
        <v>43374</v>
      </c>
      <c r="K14" s="77" t="n">
        <f aca="false">J16</f>
        <v>43405</v>
      </c>
      <c r="L14" s="78" t="n">
        <f aca="false">K16</f>
        <v>43435</v>
      </c>
      <c r="M14" s="77" t="n">
        <f aca="false">L16</f>
        <v>43466</v>
      </c>
      <c r="N14" s="78" t="n">
        <f aca="false">M16</f>
        <v>43497</v>
      </c>
      <c r="O14" s="77" t="n">
        <f aca="false">N16</f>
        <v>43525</v>
      </c>
    </row>
    <row r="15" customFormat="false" ht="14.1" hidden="false" customHeight="true" outlineLevel="0" collapsed="false">
      <c r="B15" s="79"/>
      <c r="C15" s="80" t="s">
        <v>100</v>
      </c>
      <c r="D15" s="81" t="n">
        <v>30</v>
      </c>
      <c r="E15" s="81" t="n">
        <v>31</v>
      </c>
      <c r="F15" s="81" t="n">
        <v>30</v>
      </c>
      <c r="G15" s="81" t="n">
        <v>31</v>
      </c>
      <c r="H15" s="81" t="n">
        <v>31</v>
      </c>
      <c r="I15" s="81" t="n">
        <v>30</v>
      </c>
      <c r="J15" s="81" t="n">
        <v>31</v>
      </c>
      <c r="K15" s="81" t="n">
        <v>30</v>
      </c>
      <c r="L15" s="81" t="n">
        <v>31</v>
      </c>
      <c r="M15" s="81" t="n">
        <v>31</v>
      </c>
      <c r="N15" s="81" t="n">
        <v>28</v>
      </c>
      <c r="O15" s="81" t="n">
        <v>31</v>
      </c>
    </row>
    <row r="16" customFormat="false" ht="14.1" hidden="false" customHeight="true" outlineLevel="0" collapsed="false">
      <c r="B16" s="82"/>
      <c r="C16" s="83" t="s">
        <v>101</v>
      </c>
      <c r="D16" s="78" t="n">
        <f aca="false">D14+D15</f>
        <v>43221</v>
      </c>
      <c r="E16" s="77" t="n">
        <f aca="false">E14+E15</f>
        <v>43252</v>
      </c>
      <c r="F16" s="78" t="n">
        <f aca="false">F14+F15</f>
        <v>43282</v>
      </c>
      <c r="G16" s="77" t="n">
        <f aca="false">G14+G15</f>
        <v>43313</v>
      </c>
      <c r="H16" s="78" t="n">
        <f aca="false">H14+H15</f>
        <v>43344</v>
      </c>
      <c r="I16" s="77" t="n">
        <f aca="false">I14+I15</f>
        <v>43374</v>
      </c>
      <c r="J16" s="78" t="n">
        <f aca="false">J14+J15</f>
        <v>43405</v>
      </c>
      <c r="K16" s="77" t="n">
        <f aca="false">K14+K15</f>
        <v>43435</v>
      </c>
      <c r="L16" s="78" t="n">
        <f aca="false">L14+L15</f>
        <v>43466</v>
      </c>
      <c r="M16" s="77" t="n">
        <f aca="false">M14+M15</f>
        <v>43497</v>
      </c>
      <c r="N16" s="78" t="n">
        <f aca="false">N14+N15</f>
        <v>43525</v>
      </c>
      <c r="O16" s="77" t="n">
        <f aca="false">O14+O15</f>
        <v>43556</v>
      </c>
    </row>
    <row r="17" customFormat="false" ht="14.1" hidden="false" customHeight="true" outlineLevel="0" collapsed="false">
      <c r="B17" s="84"/>
      <c r="C17" s="84"/>
      <c r="D17" s="85"/>
      <c r="E17" s="85"/>
      <c r="F17" s="85"/>
      <c r="G17" s="85"/>
      <c r="H17" s="85"/>
      <c r="I17" s="85"/>
      <c r="J17" s="85"/>
      <c r="K17" s="85"/>
      <c r="L17" s="85"/>
      <c r="M17" s="85"/>
      <c r="N17" s="85"/>
      <c r="O17" s="85"/>
      <c r="P17" s="86"/>
    </row>
    <row r="18" customFormat="false" ht="14.1" hidden="false" customHeight="true" outlineLevel="0" collapsed="false">
      <c r="B18" s="87"/>
      <c r="C18" s="87"/>
      <c r="D18" s="85"/>
      <c r="E18" s="85"/>
      <c r="F18" s="85"/>
      <c r="G18" s="85"/>
      <c r="H18" s="85"/>
      <c r="I18" s="85"/>
      <c r="J18" s="85"/>
      <c r="K18" s="85"/>
      <c r="L18" s="85"/>
      <c r="M18" s="85"/>
      <c r="N18" s="85"/>
      <c r="O18" s="85"/>
    </row>
    <row r="19" customFormat="false" ht="21.7" hidden="false" customHeight="true" outlineLevel="0" collapsed="false">
      <c r="B19" s="88" t="s">
        <v>102</v>
      </c>
      <c r="C19" s="87"/>
      <c r="D19" s="85"/>
      <c r="E19" s="85"/>
      <c r="F19" s="85"/>
      <c r="G19" s="85"/>
      <c r="H19" s="85"/>
      <c r="I19" s="85"/>
      <c r="J19" s="85"/>
      <c r="K19" s="85"/>
      <c r="L19" s="85"/>
      <c r="M19" s="85"/>
      <c r="N19" s="85"/>
      <c r="O19" s="85"/>
    </row>
    <row r="20" s="86" customFormat="true" ht="14.1" hidden="false" customHeight="true" outlineLevel="0" collapsed="false">
      <c r="B20" s="89" t="s">
        <v>103</v>
      </c>
      <c r="C20" s="90"/>
      <c r="D20" s="56"/>
      <c r="E20" s="56"/>
      <c r="F20" s="56"/>
      <c r="G20" s="91"/>
      <c r="H20" s="91"/>
      <c r="I20" s="91"/>
      <c r="J20" s="91"/>
      <c r="K20" s="91"/>
      <c r="L20" s="91"/>
      <c r="M20" s="91"/>
      <c r="N20" s="91"/>
      <c r="O20" s="92"/>
    </row>
    <row r="21" s="86" customFormat="true" ht="14.1" hidden="false" customHeight="true" outlineLevel="0" collapsed="false">
      <c r="B21" s="93" t="s">
        <v>104</v>
      </c>
      <c r="C21" s="94"/>
      <c r="D21" s="63"/>
      <c r="E21" s="95"/>
      <c r="F21" s="63"/>
      <c r="G21" s="95"/>
      <c r="H21" s="95"/>
      <c r="I21" s="95"/>
      <c r="J21" s="95"/>
      <c r="K21" s="95"/>
      <c r="L21" s="95"/>
      <c r="M21" s="95"/>
      <c r="N21" s="95"/>
      <c r="O21" s="96"/>
    </row>
    <row r="22" customFormat="false" ht="22.45" hidden="false" customHeight="true" outlineLevel="0" collapsed="false">
      <c r="B22" s="84"/>
      <c r="C22" s="2"/>
      <c r="D22" s="2"/>
      <c r="E22" s="97" t="s">
        <v>105</v>
      </c>
      <c r="F22" s="2"/>
      <c r="G22" s="2"/>
      <c r="H22" s="2"/>
      <c r="I22" s="2"/>
      <c r="J22" s="2"/>
      <c r="K22" s="2"/>
      <c r="L22" s="2"/>
      <c r="M22" s="2"/>
      <c r="N22" s="2"/>
      <c r="O22" s="2"/>
    </row>
    <row r="23" customFormat="false" ht="14.1" hidden="false" customHeight="true" outlineLevel="0" collapsed="false">
      <c r="B23" s="2"/>
      <c r="C23" s="2"/>
      <c r="D23" s="78" t="n">
        <f aca="false">D14</f>
        <v>43191</v>
      </c>
      <c r="E23" s="77" t="n">
        <f aca="false">E14</f>
        <v>43221</v>
      </c>
      <c r="F23" s="77" t="n">
        <f aca="false">F14</f>
        <v>43252</v>
      </c>
      <c r="G23" s="77" t="n">
        <f aca="false">G14</f>
        <v>43282</v>
      </c>
      <c r="H23" s="77" t="n">
        <f aca="false">H14</f>
        <v>43313</v>
      </c>
      <c r="I23" s="77" t="n">
        <f aca="false">I14</f>
        <v>43344</v>
      </c>
      <c r="J23" s="77" t="n">
        <f aca="false">J14</f>
        <v>43374</v>
      </c>
      <c r="K23" s="77" t="n">
        <f aca="false">K14</f>
        <v>43405</v>
      </c>
      <c r="L23" s="77" t="n">
        <f aca="false">L14</f>
        <v>43435</v>
      </c>
      <c r="M23" s="77" t="n">
        <f aca="false">M14</f>
        <v>43466</v>
      </c>
      <c r="N23" s="77" t="n">
        <f aca="false">N14</f>
        <v>43497</v>
      </c>
      <c r="O23" s="77" t="n">
        <f aca="false">O14</f>
        <v>43525</v>
      </c>
    </row>
    <row r="24" customFormat="false" ht="14.1" hidden="false" customHeight="true" outlineLevel="0" collapsed="false">
      <c r="B24" s="2"/>
      <c r="C24" s="84"/>
      <c r="D24" s="98" t="s">
        <v>106</v>
      </c>
      <c r="E24" s="98" t="s">
        <v>106</v>
      </c>
      <c r="F24" s="98" t="s">
        <v>106</v>
      </c>
      <c r="G24" s="98" t="s">
        <v>106</v>
      </c>
      <c r="H24" s="98" t="s">
        <v>106</v>
      </c>
      <c r="I24" s="98" t="s">
        <v>106</v>
      </c>
      <c r="J24" s="98" t="s">
        <v>106</v>
      </c>
      <c r="K24" s="98" t="s">
        <v>106</v>
      </c>
      <c r="L24" s="98" t="s">
        <v>106</v>
      </c>
      <c r="M24" s="98" t="s">
        <v>106</v>
      </c>
      <c r="N24" s="98" t="s">
        <v>106</v>
      </c>
      <c r="O24" s="98" t="s">
        <v>106</v>
      </c>
    </row>
    <row r="25" customFormat="false" ht="14.1" hidden="false" customHeight="true" outlineLevel="0" collapsed="false">
      <c r="B25" s="84"/>
      <c r="C25" s="84"/>
      <c r="D25" s="78" t="n">
        <f aca="false">D16</f>
        <v>43221</v>
      </c>
      <c r="E25" s="77" t="n">
        <f aca="false">E16</f>
        <v>43252</v>
      </c>
      <c r="F25" s="77" t="n">
        <f aca="false">F16</f>
        <v>43282</v>
      </c>
      <c r="G25" s="77" t="n">
        <f aca="false">G16</f>
        <v>43313</v>
      </c>
      <c r="H25" s="77" t="n">
        <f aca="false">H16</f>
        <v>43344</v>
      </c>
      <c r="I25" s="77" t="n">
        <f aca="false">I16</f>
        <v>43374</v>
      </c>
      <c r="J25" s="77" t="n">
        <f aca="false">J16</f>
        <v>43405</v>
      </c>
      <c r="K25" s="77" t="n">
        <f aca="false">K16</f>
        <v>43435</v>
      </c>
      <c r="L25" s="77" t="n">
        <f aca="false">L16</f>
        <v>43466</v>
      </c>
      <c r="M25" s="77" t="n">
        <f aca="false">M16</f>
        <v>43497</v>
      </c>
      <c r="N25" s="77" t="n">
        <f aca="false">N16</f>
        <v>43525</v>
      </c>
      <c r="O25" s="77" t="n">
        <f aca="false">O16</f>
        <v>43556</v>
      </c>
    </row>
    <row r="26" customFormat="false" ht="14.1" hidden="false" customHeight="true" outlineLevel="0" collapsed="false">
      <c r="B26" s="99" t="s">
        <v>107</v>
      </c>
      <c r="C26" s="100" t="n">
        <v>0.25</v>
      </c>
      <c r="D26" s="81" t="n">
        <v>49</v>
      </c>
      <c r="E26" s="81" t="n">
        <v>33</v>
      </c>
      <c r="F26" s="81" t="n">
        <v>25</v>
      </c>
      <c r="G26" s="81" t="n">
        <v>27</v>
      </c>
      <c r="H26" s="81" t="n">
        <v>49</v>
      </c>
      <c r="I26" s="81" t="n">
        <v>70</v>
      </c>
      <c r="J26" s="81" t="n">
        <v>70</v>
      </c>
      <c r="K26" s="81" t="n">
        <v>77</v>
      </c>
      <c r="L26" s="81" t="n">
        <v>72</v>
      </c>
      <c r="M26" s="81" t="n">
        <v>55</v>
      </c>
      <c r="N26" s="81" t="n">
        <v>33</v>
      </c>
      <c r="O26" s="81" t="n">
        <v>33</v>
      </c>
    </row>
    <row r="27" customFormat="false" ht="14.1" hidden="false" customHeight="true" outlineLevel="0" collapsed="false">
      <c r="B27" s="99" t="s">
        <v>108</v>
      </c>
      <c r="C27" s="100" t="n">
        <v>0.5</v>
      </c>
      <c r="D27" s="81" t="n">
        <v>45</v>
      </c>
      <c r="E27" s="81" t="n">
        <v>30</v>
      </c>
      <c r="F27" s="81" t="n">
        <v>20</v>
      </c>
      <c r="G27" s="81" t="n">
        <v>22</v>
      </c>
      <c r="H27" s="81" t="n">
        <v>45</v>
      </c>
      <c r="I27" s="81" t="n">
        <v>60</v>
      </c>
      <c r="J27" s="81" t="n">
        <v>60</v>
      </c>
      <c r="K27" s="81" t="n">
        <v>70</v>
      </c>
      <c r="L27" s="81" t="n">
        <v>65</v>
      </c>
      <c r="M27" s="81" t="n">
        <v>50</v>
      </c>
      <c r="N27" s="81" t="n">
        <v>30</v>
      </c>
      <c r="O27" s="81" t="n">
        <v>30</v>
      </c>
    </row>
    <row r="28" customFormat="false" ht="14.1" hidden="false" customHeight="true" outlineLevel="0" collapsed="false">
      <c r="B28" s="99" t="s">
        <v>109</v>
      </c>
      <c r="C28" s="101" t="n">
        <v>0.25</v>
      </c>
      <c r="D28" s="81" t="n">
        <v>35</v>
      </c>
      <c r="E28" s="81" t="n">
        <v>20</v>
      </c>
      <c r="F28" s="81" t="n">
        <v>12</v>
      </c>
      <c r="G28" s="81" t="n">
        <v>13</v>
      </c>
      <c r="H28" s="81" t="n">
        <v>32</v>
      </c>
      <c r="I28" s="81" t="n">
        <v>45</v>
      </c>
      <c r="J28" s="81" t="n">
        <v>30</v>
      </c>
      <c r="K28" s="81" t="n">
        <v>40</v>
      </c>
      <c r="L28" s="81" t="n">
        <v>32</v>
      </c>
      <c r="M28" s="81" t="n">
        <v>30</v>
      </c>
      <c r="N28" s="81" t="n">
        <v>20</v>
      </c>
      <c r="O28" s="81" t="n">
        <v>20</v>
      </c>
    </row>
    <row r="29" customFormat="false" ht="14.1" hidden="false" customHeight="true" outlineLevel="0" collapsed="false">
      <c r="B29" s="102" t="str">
        <f aca="false">IF(C29=1,"OK"," Must add up to 100%")</f>
        <v>OK</v>
      </c>
      <c r="C29" s="103" t="n">
        <f aca="false">SUM(C26:C28)</f>
        <v>1</v>
      </c>
      <c r="D29" s="104"/>
      <c r="E29" s="104"/>
      <c r="F29" s="104"/>
      <c r="G29" s="104"/>
      <c r="H29" s="104"/>
      <c r="I29" s="104"/>
      <c r="J29" s="104"/>
      <c r="K29" s="104"/>
      <c r="L29" s="104"/>
      <c r="M29" s="104"/>
      <c r="N29" s="104"/>
      <c r="O29" s="104"/>
    </row>
    <row r="30" customFormat="false" ht="14.1" hidden="false" customHeight="true" outlineLevel="0" collapsed="false">
      <c r="B30" s="46"/>
      <c r="C30" s="105" t="s">
        <v>110</v>
      </c>
      <c r="D30" s="106" t="n">
        <f aca="false">(D26*$C$26)+(D27*$C$27)+(D28*$C$28)</f>
        <v>43.5</v>
      </c>
      <c r="E30" s="106" t="n">
        <f aca="false">(E26*$C$26)+(E27*$C$27)+(E28*$C$28)</f>
        <v>28.25</v>
      </c>
      <c r="F30" s="106" t="n">
        <f aca="false">(F26*$C$26)+(F27*$C$27)+(F28*$C$28)</f>
        <v>19.25</v>
      </c>
      <c r="G30" s="106" t="n">
        <f aca="false">(G26*$C$26)+(G27*$C$27)+(G28*$C$28)</f>
        <v>21</v>
      </c>
      <c r="H30" s="106" t="n">
        <f aca="false">(H26*$C$26)+(H27*$C$27)+(H28*$C$28)</f>
        <v>42.75</v>
      </c>
      <c r="I30" s="106" t="n">
        <f aca="false">(I26*$C$26)+(I27*$C$27)+(I28*$C$28)</f>
        <v>58.75</v>
      </c>
      <c r="J30" s="106" t="n">
        <f aca="false">(J26*$C$26)+(J27*$C$27)+(J28*$C$28)</f>
        <v>55</v>
      </c>
      <c r="K30" s="106" t="n">
        <f aca="false">(K26*$C$26)+(K27*$C$27)+(K28*$C$28)</f>
        <v>64.25</v>
      </c>
      <c r="L30" s="106" t="n">
        <f aca="false">(L26*$C$26)+(L27*$C$27)+(L28*$C$28)</f>
        <v>58.5</v>
      </c>
      <c r="M30" s="106" t="n">
        <f aca="false">(M26*$C$26)+(M27*$C$27)+(M28*$C$28)</f>
        <v>46.25</v>
      </c>
      <c r="N30" s="106" t="n">
        <f aca="false">(N26*$C$26)+(N27*$C$27)+(N28*$C$28)</f>
        <v>28.25</v>
      </c>
      <c r="O30" s="106" t="n">
        <f aca="false">(O26*$C$26)+(O27*$C$27)+(O28*$C$28)</f>
        <v>28.25</v>
      </c>
    </row>
    <row r="31" customFormat="false" ht="14.1" hidden="false" customHeight="true" outlineLevel="0" collapsed="false">
      <c r="B31" s="87"/>
      <c r="C31" s="107"/>
      <c r="D31" s="108"/>
      <c r="E31" s="108"/>
      <c r="F31" s="108"/>
      <c r="G31" s="108"/>
      <c r="H31" s="108"/>
      <c r="I31" s="108"/>
      <c r="J31" s="108"/>
      <c r="K31" s="108"/>
      <c r="L31" s="108"/>
      <c r="M31" s="108"/>
      <c r="N31" s="108"/>
      <c r="O31" s="108"/>
    </row>
    <row r="32" customFormat="false" ht="14.1" hidden="false" customHeight="true" outlineLevel="0" collapsed="false">
      <c r="B32" s="84"/>
      <c r="C32" s="84"/>
    </row>
    <row r="33" customFormat="false" ht="28.35" hidden="false" customHeight="true" outlineLevel="0" collapsed="false">
      <c r="B33" s="109" t="s">
        <v>111</v>
      </c>
      <c r="C33" s="110"/>
      <c r="D33" s="111" t="s">
        <v>87</v>
      </c>
      <c r="E33" s="112" t="s">
        <v>88</v>
      </c>
      <c r="F33" s="113" t="s">
        <v>89</v>
      </c>
      <c r="G33" s="114" t="s">
        <v>90</v>
      </c>
      <c r="H33" s="115" t="s">
        <v>91</v>
      </c>
      <c r="I33" s="114" t="s">
        <v>92</v>
      </c>
      <c r="J33" s="115" t="s">
        <v>93</v>
      </c>
      <c r="K33" s="114" t="s">
        <v>94</v>
      </c>
      <c r="L33" s="115" t="s">
        <v>95</v>
      </c>
      <c r="M33" s="114" t="s">
        <v>96</v>
      </c>
      <c r="N33" s="115" t="s">
        <v>97</v>
      </c>
      <c r="O33" s="116" t="s">
        <v>98</v>
      </c>
    </row>
    <row r="34" customFormat="false" ht="14.1" hidden="false" customHeight="true" outlineLevel="0" collapsed="false">
      <c r="B34" s="117"/>
      <c r="C34" s="118" t="s">
        <v>112</v>
      </c>
      <c r="D34" s="119" t="n">
        <f aca="false">D14</f>
        <v>43191</v>
      </c>
      <c r="E34" s="77" t="n">
        <f aca="false">D36</f>
        <v>43221</v>
      </c>
      <c r="F34" s="77" t="n">
        <f aca="false">E36</f>
        <v>43252</v>
      </c>
      <c r="G34" s="77" t="n">
        <f aca="false">F36</f>
        <v>43282</v>
      </c>
      <c r="H34" s="77" t="n">
        <f aca="false">G36</f>
        <v>43313</v>
      </c>
      <c r="I34" s="77" t="n">
        <f aca="false">H36</f>
        <v>43344</v>
      </c>
      <c r="J34" s="77" t="n">
        <f aca="false">I36</f>
        <v>43374</v>
      </c>
      <c r="K34" s="77" t="n">
        <f aca="false">J36</f>
        <v>43405</v>
      </c>
      <c r="L34" s="77" t="n">
        <f aca="false">K36</f>
        <v>43435</v>
      </c>
      <c r="M34" s="77" t="n">
        <f aca="false">L36</f>
        <v>43466</v>
      </c>
      <c r="N34" s="77" t="n">
        <f aca="false">M36</f>
        <v>43497</v>
      </c>
      <c r="O34" s="77" t="n">
        <f aca="false">N36</f>
        <v>43525</v>
      </c>
    </row>
    <row r="35" customFormat="false" ht="14.1" hidden="false" customHeight="true" outlineLevel="0" collapsed="false">
      <c r="B35" s="117"/>
      <c r="C35" s="118" t="s">
        <v>113</v>
      </c>
      <c r="D35" s="120" t="n">
        <v>1990</v>
      </c>
      <c r="E35" s="121"/>
      <c r="F35" s="122"/>
      <c r="G35" s="123"/>
      <c r="H35" s="77"/>
      <c r="I35" s="123"/>
      <c r="J35" s="124"/>
      <c r="K35" s="123"/>
      <c r="L35" s="124"/>
      <c r="M35" s="123"/>
      <c r="N35" s="124"/>
      <c r="O35" s="78"/>
    </row>
    <row r="36" customFormat="false" ht="14.1" hidden="false" customHeight="true" outlineLevel="0" collapsed="false">
      <c r="B36" s="125" t="s">
        <v>114</v>
      </c>
      <c r="C36" s="126"/>
      <c r="D36" s="127" t="n">
        <f aca="false">D16</f>
        <v>43221</v>
      </c>
      <c r="E36" s="128" t="n">
        <f aca="false">E25</f>
        <v>43252</v>
      </c>
      <c r="F36" s="128" t="n">
        <f aca="false">F25</f>
        <v>43282</v>
      </c>
      <c r="G36" s="128" t="n">
        <f aca="false">G25</f>
        <v>43313</v>
      </c>
      <c r="H36" s="128" t="n">
        <f aca="false">H25</f>
        <v>43344</v>
      </c>
      <c r="I36" s="128" t="n">
        <f aca="false">I25</f>
        <v>43374</v>
      </c>
      <c r="J36" s="128" t="n">
        <f aca="false">J25</f>
        <v>43405</v>
      </c>
      <c r="K36" s="128" t="n">
        <f aca="false">K25</f>
        <v>43435</v>
      </c>
      <c r="L36" s="128" t="n">
        <f aca="false">L25</f>
        <v>43466</v>
      </c>
      <c r="M36" s="128" t="n">
        <f aca="false">M25</f>
        <v>43497</v>
      </c>
      <c r="N36" s="128" t="n">
        <f aca="false">N25</f>
        <v>43525</v>
      </c>
      <c r="O36" s="128" t="n">
        <f aca="false">O25</f>
        <v>43556</v>
      </c>
    </row>
    <row r="37" customFormat="false" ht="14.1" hidden="false" customHeight="true" outlineLevel="0" collapsed="false">
      <c r="B37" s="129"/>
      <c r="C37" s="130" t="s">
        <v>115</v>
      </c>
      <c r="D37" s="131" t="n">
        <v>2000</v>
      </c>
      <c r="E37" s="131" t="n">
        <v>2200</v>
      </c>
      <c r="F37" s="131" t="n">
        <v>2300</v>
      </c>
      <c r="G37" s="131" t="n">
        <v>2500</v>
      </c>
      <c r="H37" s="131" t="n">
        <v>2000</v>
      </c>
      <c r="I37" s="131" t="n">
        <v>1800</v>
      </c>
      <c r="J37" s="131" t="n">
        <v>2200</v>
      </c>
      <c r="K37" s="131" t="n">
        <v>2500</v>
      </c>
      <c r="L37" s="131" t="n">
        <v>2400</v>
      </c>
      <c r="M37" s="131" t="n">
        <v>2000</v>
      </c>
      <c r="N37" s="131" t="n">
        <v>2000</v>
      </c>
      <c r="O37" s="131" t="n">
        <v>1800</v>
      </c>
    </row>
    <row r="38" customFormat="false" ht="14.1" hidden="false" customHeight="true" outlineLevel="0" collapsed="false">
      <c r="B38" s="84"/>
      <c r="C38" s="84"/>
    </row>
    <row r="39" customFormat="false" ht="26.45" hidden="false" customHeight="true" outlineLevel="0" collapsed="false">
      <c r="B39" s="132" t="s">
        <v>116</v>
      </c>
      <c r="C39" s="36"/>
      <c r="D39" s="36"/>
      <c r="E39" s="36"/>
      <c r="F39" s="36"/>
      <c r="G39" s="36"/>
      <c r="H39" s="36"/>
      <c r="I39" s="36"/>
      <c r="J39" s="36"/>
      <c r="K39" s="36"/>
      <c r="L39" s="36"/>
      <c r="M39" s="36"/>
      <c r="N39" s="36"/>
      <c r="O39" s="36"/>
    </row>
    <row r="40" customFormat="false" ht="14.65" hidden="false" customHeight="true" outlineLevel="0" collapsed="false">
      <c r="B40" s="56" t="s">
        <v>117</v>
      </c>
      <c r="C40" s="56"/>
      <c r="D40" s="56"/>
      <c r="E40" s="56"/>
      <c r="F40" s="56"/>
      <c r="G40" s="56"/>
      <c r="H40" s="56"/>
      <c r="I40" s="56"/>
      <c r="J40" s="56"/>
      <c r="K40" s="56"/>
      <c r="L40" s="56"/>
      <c r="M40" s="56"/>
      <c r="N40" s="56"/>
      <c r="O40" s="57"/>
    </row>
    <row r="41" customFormat="false" ht="14.15" hidden="false" customHeight="true" outlineLevel="0" collapsed="false">
      <c r="B41" s="60" t="s">
        <v>118</v>
      </c>
      <c r="C41" s="60"/>
      <c r="D41" s="60"/>
      <c r="E41" s="60"/>
      <c r="F41" s="60"/>
      <c r="G41" s="60"/>
      <c r="H41" s="60"/>
      <c r="I41" s="60"/>
      <c r="J41" s="60"/>
      <c r="K41" s="60"/>
      <c r="L41" s="60"/>
      <c r="M41" s="60"/>
      <c r="N41" s="60"/>
      <c r="O41" s="61"/>
    </row>
    <row r="42" customFormat="false" ht="14.15" hidden="false" customHeight="true" outlineLevel="0" collapsed="false">
      <c r="B42" s="63" t="s">
        <v>119</v>
      </c>
      <c r="C42" s="63"/>
      <c r="D42" s="63"/>
      <c r="E42" s="63"/>
      <c r="F42" s="63"/>
      <c r="G42" s="63"/>
      <c r="H42" s="63"/>
      <c r="I42" s="63"/>
      <c r="J42" s="63"/>
      <c r="K42" s="63"/>
      <c r="L42" s="63"/>
      <c r="M42" s="63"/>
      <c r="N42" s="63"/>
      <c r="O42" s="64"/>
    </row>
    <row r="43" customFormat="false" ht="14.15" hidden="false" customHeight="true" outlineLevel="0" collapsed="false">
      <c r="B43" s="49"/>
      <c r="C43" s="133"/>
      <c r="D43" s="39" t="s">
        <v>87</v>
      </c>
      <c r="E43" s="39" t="s">
        <v>88</v>
      </c>
      <c r="F43" s="39" t="s">
        <v>89</v>
      </c>
      <c r="G43" s="39" t="s">
        <v>90</v>
      </c>
      <c r="H43" s="39" t="s">
        <v>91</v>
      </c>
      <c r="I43" s="39" t="s">
        <v>92</v>
      </c>
      <c r="J43" s="39" t="s">
        <v>93</v>
      </c>
      <c r="K43" s="39" t="s">
        <v>94</v>
      </c>
      <c r="L43" s="39" t="s">
        <v>95</v>
      </c>
      <c r="M43" s="39" t="s">
        <v>96</v>
      </c>
      <c r="N43" s="39" t="s">
        <v>97</v>
      </c>
      <c r="O43" s="39" t="s">
        <v>98</v>
      </c>
    </row>
    <row r="44" customFormat="false" ht="21.7" hidden="false" customHeight="true" outlineLevel="0" collapsed="false">
      <c r="B44" s="46"/>
      <c r="C44" s="134" t="s">
        <v>120</v>
      </c>
      <c r="D44" s="78" t="n">
        <f aca="false">D34</f>
        <v>43191</v>
      </c>
      <c r="E44" s="78" t="n">
        <f aca="false">E34</f>
        <v>43221</v>
      </c>
      <c r="F44" s="78" t="n">
        <f aca="false">F34</f>
        <v>43252</v>
      </c>
      <c r="G44" s="78" t="n">
        <f aca="false">G34</f>
        <v>43282</v>
      </c>
      <c r="H44" s="78" t="n">
        <f aca="false">H34</f>
        <v>43313</v>
      </c>
      <c r="I44" s="78" t="n">
        <f aca="false">I34</f>
        <v>43344</v>
      </c>
      <c r="J44" s="78" t="n">
        <f aca="false">J34</f>
        <v>43374</v>
      </c>
      <c r="K44" s="78" t="n">
        <f aca="false">K34</f>
        <v>43405</v>
      </c>
      <c r="L44" s="78" t="n">
        <f aca="false">L34</f>
        <v>43435</v>
      </c>
      <c r="M44" s="78" t="n">
        <f aca="false">M34</f>
        <v>43466</v>
      </c>
      <c r="N44" s="78" t="n">
        <f aca="false">N34</f>
        <v>43497</v>
      </c>
      <c r="O44" s="78" t="n">
        <f aca="false">O34</f>
        <v>43525</v>
      </c>
    </row>
    <row r="45" customFormat="false" ht="14.1" hidden="false" customHeight="true" outlineLevel="0" collapsed="false">
      <c r="C45" s="135" t="s">
        <v>121</v>
      </c>
      <c r="D45" s="136" t="n">
        <v>0.75</v>
      </c>
      <c r="E45" s="136" t="n">
        <v>0.7</v>
      </c>
      <c r="F45" s="136" t="n">
        <v>0.65</v>
      </c>
      <c r="G45" s="136" t="n">
        <v>0.65</v>
      </c>
      <c r="H45" s="136" t="n">
        <v>0.7</v>
      </c>
      <c r="I45" s="136" t="n">
        <v>0.75</v>
      </c>
      <c r="J45" s="136" t="n">
        <v>0.8</v>
      </c>
      <c r="K45" s="136" t="n">
        <v>0.85</v>
      </c>
      <c r="L45" s="136" t="n">
        <v>0.9</v>
      </c>
      <c r="M45" s="136" t="n">
        <v>0.9</v>
      </c>
      <c r="N45" s="136" t="n">
        <v>0.85</v>
      </c>
      <c r="O45" s="136" t="n">
        <v>0.8</v>
      </c>
    </row>
    <row r="46" customFormat="false" ht="14.1" hidden="false" customHeight="true" outlineLevel="0" collapsed="false">
      <c r="B46" s="54"/>
      <c r="D46" s="137"/>
      <c r="E46" s="137"/>
      <c r="F46" s="138"/>
      <c r="G46" s="137"/>
      <c r="H46" s="137"/>
      <c r="I46" s="137"/>
      <c r="J46" s="137"/>
      <c r="K46" s="137"/>
      <c r="L46" s="137"/>
      <c r="M46" s="137"/>
      <c r="N46" s="137"/>
      <c r="O46" s="137"/>
    </row>
    <row r="47" customFormat="false" ht="28.35" hidden="false" customHeight="true" outlineLevel="0" collapsed="false">
      <c r="A47" s="0"/>
      <c r="B47" s="132" t="s">
        <v>122</v>
      </c>
      <c r="C47" s="139"/>
      <c r="D47" s="0"/>
      <c r="E47" s="36"/>
      <c r="F47" s="36"/>
      <c r="G47" s="36"/>
      <c r="H47" s="36"/>
      <c r="I47" s="36"/>
      <c r="J47" s="36"/>
      <c r="K47" s="36"/>
      <c r="L47" s="36"/>
      <c r="M47" s="36"/>
      <c r="N47" s="36"/>
      <c r="O47" s="36"/>
    </row>
    <row r="48" customFormat="false" ht="28.35" hidden="false" customHeight="true" outlineLevel="0" collapsed="false">
      <c r="A48" s="132"/>
      <c r="B48" s="140"/>
      <c r="C48" s="105" t="s">
        <v>123</v>
      </c>
      <c r="D48" s="39" t="s">
        <v>87</v>
      </c>
      <c r="E48" s="39" t="s">
        <v>88</v>
      </c>
      <c r="F48" s="39" t="s">
        <v>89</v>
      </c>
      <c r="G48" s="39" t="s">
        <v>90</v>
      </c>
      <c r="H48" s="39" t="s">
        <v>91</v>
      </c>
      <c r="I48" s="39" t="s">
        <v>92</v>
      </c>
      <c r="J48" s="39" t="s">
        <v>93</v>
      </c>
      <c r="K48" s="39" t="s">
        <v>94</v>
      </c>
      <c r="L48" s="39" t="s">
        <v>95</v>
      </c>
      <c r="M48" s="39" t="s">
        <v>96</v>
      </c>
      <c r="N48" s="39" t="s">
        <v>97</v>
      </c>
      <c r="O48" s="39" t="s">
        <v>98</v>
      </c>
    </row>
    <row r="49" customFormat="false" ht="14.1" hidden="false" customHeight="true" outlineLevel="0" collapsed="false">
      <c r="A49" s="58" t="s">
        <v>124</v>
      </c>
      <c r="B49" s="141" t="s">
        <v>125</v>
      </c>
      <c r="C49" s="142" t="s">
        <v>126</v>
      </c>
      <c r="D49" s="143" t="n">
        <v>1</v>
      </c>
      <c r="E49" s="144" t="n">
        <v>2</v>
      </c>
      <c r="F49" s="145" t="n">
        <v>3</v>
      </c>
      <c r="G49" s="145" t="n">
        <v>4</v>
      </c>
      <c r="H49" s="144" t="n">
        <v>5</v>
      </c>
      <c r="I49" s="145" t="n">
        <v>6</v>
      </c>
      <c r="J49" s="145" t="n">
        <v>7</v>
      </c>
      <c r="K49" s="145" t="n">
        <v>8</v>
      </c>
      <c r="L49" s="145" t="n">
        <v>9</v>
      </c>
      <c r="M49" s="145" t="n">
        <v>10</v>
      </c>
      <c r="N49" s="145" t="n">
        <v>11</v>
      </c>
      <c r="O49" s="146" t="n">
        <v>12</v>
      </c>
      <c r="P49" s="86"/>
    </row>
    <row r="50" customFormat="false" ht="14.1" hidden="false" customHeight="true" outlineLevel="0" collapsed="false">
      <c r="A50" s="147" t="s">
        <v>127</v>
      </c>
      <c r="B50" s="148" t="n">
        <v>75</v>
      </c>
      <c r="C50" s="149" t="n">
        <v>10000</v>
      </c>
      <c r="D50" s="150" t="n">
        <f aca="false">VLOOKUP($A50,Period1!$F$6:$M$10,8,0)</f>
        <v>10000</v>
      </c>
      <c r="E50" s="150" t="n">
        <f aca="false">VLOOKUP($A50,Period2!$F$6:$M$10,8,0)</f>
        <v>10000</v>
      </c>
      <c r="F50" s="150" t="n">
        <f aca="false">VLOOKUP($A50,Period3!$F$6:$M$10,8,0)</f>
        <v>10000</v>
      </c>
      <c r="G50" s="150" t="n">
        <f aca="false">VLOOKUP($A50,Period4!$F$6:$M$10,8,0)</f>
        <v>10000</v>
      </c>
      <c r="H50" s="150" t="n">
        <f aca="false">VLOOKUP($A50,Period5!$F$6:$M$10,8,0)</f>
        <v>10000</v>
      </c>
      <c r="I50" s="150" t="n">
        <f aca="false">VLOOKUP($A50,Period6!$F$6:$M$10,8,0)</f>
        <v>10000</v>
      </c>
      <c r="J50" s="150" t="n">
        <f aca="false">VLOOKUP($A50,Period7!$F$6:$M$10,8,0)</f>
        <v>10000</v>
      </c>
      <c r="K50" s="150" t="n">
        <f aca="false">VLOOKUP($A50,Period8!$F$6:$M$10,8,0)</f>
        <v>10000</v>
      </c>
      <c r="L50" s="150" t="n">
        <f aca="false">VLOOKUP($A50,Period9!$F$6:$M$10,8,0)</f>
        <v>10000</v>
      </c>
      <c r="M50" s="150" t="n">
        <f aca="false">VLOOKUP($A50,Period10!$F$6:$M$10,8,0)</f>
        <v>10000</v>
      </c>
      <c r="N50" s="150" t="n">
        <f aca="false">VLOOKUP($A50,Period11!$F$6:$M$10,8,0)</f>
        <v>10000</v>
      </c>
      <c r="O50" s="150" t="n">
        <f aca="false">VLOOKUP($A50,Period12!$F$6:$M$10,8,0)</f>
        <v>10000</v>
      </c>
      <c r="P50" s="86" t="n">
        <v>6</v>
      </c>
    </row>
    <row r="51" customFormat="false" ht="14.1" hidden="false" customHeight="true" outlineLevel="0" collapsed="false">
      <c r="A51" s="147" t="s">
        <v>128</v>
      </c>
      <c r="B51" s="148" t="n">
        <v>80</v>
      </c>
      <c r="C51" s="149" t="n">
        <v>12500</v>
      </c>
      <c r="D51" s="150" t="n">
        <f aca="false">VLOOKUP($A51,Period1!$F$6:$M$10,8,0)</f>
        <v>12500</v>
      </c>
      <c r="E51" s="150" t="n">
        <f aca="false">VLOOKUP($A51,Period2!$F$6:$M$10,8,0)</f>
        <v>12500</v>
      </c>
      <c r="F51" s="150" t="n">
        <f aca="false">VLOOKUP($A51,Period3!$F$6:$M$10,8,0)</f>
        <v>12500</v>
      </c>
      <c r="G51" s="150" t="n">
        <f aca="false">VLOOKUP($A51,Period4!$F$6:$M$10,8,0)</f>
        <v>12500</v>
      </c>
      <c r="H51" s="150" t="n">
        <f aca="false">VLOOKUP($A51,Period5!$F$6:$M$10,8,0)</f>
        <v>12500</v>
      </c>
      <c r="I51" s="150" t="n">
        <f aca="false">VLOOKUP($A51,Period6!$F$6:$M$10,8,0)</f>
        <v>12500</v>
      </c>
      <c r="J51" s="150" t="n">
        <f aca="false">VLOOKUP($A51,Period7!$F$6:$M$10,8,0)</f>
        <v>12500</v>
      </c>
      <c r="K51" s="150" t="n">
        <f aca="false">VLOOKUP($A51,Period8!$F$6:$M$10,8,0)</f>
        <v>12500</v>
      </c>
      <c r="L51" s="150" t="n">
        <f aca="false">VLOOKUP($A51,Period9!$F$6:$M$10,8,0)</f>
        <v>12500</v>
      </c>
      <c r="M51" s="150" t="n">
        <f aca="false">VLOOKUP($A51,Period10!$F$6:$M$10,8,0)</f>
        <v>12500</v>
      </c>
      <c r="N51" s="150" t="n">
        <f aca="false">VLOOKUP($A51,Period11!$F$6:$M$10,8,0)</f>
        <v>12500</v>
      </c>
      <c r="O51" s="150" t="n">
        <f aca="false">VLOOKUP($A51,Period12!$F$6:$M$10,8,0)</f>
        <v>12500</v>
      </c>
      <c r="P51" s="86" t="n">
        <v>7</v>
      </c>
    </row>
    <row r="52" customFormat="false" ht="14.1" hidden="false" customHeight="true" outlineLevel="0" collapsed="false">
      <c r="A52" s="147" t="s">
        <v>129</v>
      </c>
      <c r="B52" s="148" t="n">
        <v>85</v>
      </c>
      <c r="C52" s="149" t="n">
        <v>10000</v>
      </c>
      <c r="D52" s="150" t="n">
        <f aca="false">VLOOKUP($A52,Period1!$F$6:$M$10,8,0)</f>
        <v>10000</v>
      </c>
      <c r="E52" s="150" t="n">
        <f aca="false">VLOOKUP($A52,Period2!$F$6:$M$10,8,0)</f>
        <v>10000</v>
      </c>
      <c r="F52" s="150" t="n">
        <f aca="false">VLOOKUP($A52,Period3!$F$6:$M$10,8,0)</f>
        <v>10000</v>
      </c>
      <c r="G52" s="150" t="n">
        <f aca="false">VLOOKUP($A52,Period4!$F$6:$M$10,8,0)</f>
        <v>10000</v>
      </c>
      <c r="H52" s="150" t="n">
        <f aca="false">VLOOKUP($A52,Period5!$F$6:$M$10,8,0)</f>
        <v>10000</v>
      </c>
      <c r="I52" s="150" t="n">
        <f aca="false">VLOOKUP($A52,Period6!$F$6:$M$10,8,0)</f>
        <v>10000</v>
      </c>
      <c r="J52" s="150" t="n">
        <f aca="false">VLOOKUP($A52,Period7!$F$6:$M$10,8,0)</f>
        <v>10000</v>
      </c>
      <c r="K52" s="150" t="n">
        <f aca="false">VLOOKUP($A52,Period8!$F$6:$M$10,8,0)</f>
        <v>10000</v>
      </c>
      <c r="L52" s="150" t="n">
        <f aca="false">VLOOKUP($A52,Period9!$F$6:$M$10,8,0)</f>
        <v>10000</v>
      </c>
      <c r="M52" s="150" t="n">
        <f aca="false">VLOOKUP($A52,Period10!$F$6:$M$10,8,0)</f>
        <v>10000</v>
      </c>
      <c r="N52" s="150" t="n">
        <f aca="false">VLOOKUP($A52,Period11!$F$6:$M$10,8,0)</f>
        <v>10000</v>
      </c>
      <c r="O52" s="150" t="n">
        <f aca="false">VLOOKUP($A52,Period12!$F$6:$M$10,8,0)</f>
        <v>10000</v>
      </c>
      <c r="P52" s="86" t="n">
        <v>8</v>
      </c>
    </row>
    <row r="53" customFormat="false" ht="14.1" hidden="false" customHeight="true" outlineLevel="0" collapsed="false">
      <c r="A53" s="147" t="s">
        <v>130</v>
      </c>
      <c r="B53" s="148" t="n">
        <v>90</v>
      </c>
      <c r="C53" s="149" t="n">
        <v>13000</v>
      </c>
      <c r="D53" s="150" t="n">
        <f aca="false">VLOOKUP($A53,Period1!$F$6:$M$10,8,0)</f>
        <v>13000</v>
      </c>
      <c r="E53" s="150" t="n">
        <f aca="false">VLOOKUP($A53,Period2!$F$6:$M$10,8,0)</f>
        <v>13000</v>
      </c>
      <c r="F53" s="150" t="n">
        <f aca="false">VLOOKUP($A53,Period3!$F$6:$M$10,8,0)</f>
        <v>13000</v>
      </c>
      <c r="G53" s="150" t="n">
        <f aca="false">VLOOKUP($A53,Period4!$F$6:$M$10,8,0)</f>
        <v>13000</v>
      </c>
      <c r="H53" s="150" t="n">
        <f aca="false">VLOOKUP($A53,Period5!$F$6:$M$10,8,0)</f>
        <v>13000</v>
      </c>
      <c r="I53" s="150" t="n">
        <f aca="false">VLOOKUP($A53,Period6!$F$6:$M$10,8,0)</f>
        <v>13000</v>
      </c>
      <c r="J53" s="150" t="n">
        <f aca="false">VLOOKUP($A53,Period7!$F$6:$M$10,8,0)</f>
        <v>13000</v>
      </c>
      <c r="K53" s="150" t="n">
        <f aca="false">VLOOKUP($A53,Period8!$F$6:$M$10,8,0)</f>
        <v>13000</v>
      </c>
      <c r="L53" s="150" t="n">
        <f aca="false">VLOOKUP($A53,Period9!$F$6:$M$10,8,0)</f>
        <v>13000</v>
      </c>
      <c r="M53" s="150" t="n">
        <f aca="false">VLOOKUP($A53,Period10!$F$6:$M$10,8,0)</f>
        <v>13000</v>
      </c>
      <c r="N53" s="150" t="n">
        <f aca="false">VLOOKUP($A53,Period11!$F$6:$M$10,8,0)</f>
        <v>13000</v>
      </c>
      <c r="O53" s="150" t="n">
        <f aca="false">VLOOKUP($A53,Period12!$F$6:$M$10,8,0)</f>
        <v>13000</v>
      </c>
      <c r="P53" s="86" t="n">
        <v>9</v>
      </c>
    </row>
    <row r="54" customFormat="false" ht="14.1" hidden="false" customHeight="true" outlineLevel="0" collapsed="false">
      <c r="A54" s="147" t="s">
        <v>131</v>
      </c>
      <c r="B54" s="148" t="n">
        <v>95</v>
      </c>
      <c r="C54" s="149" t="n">
        <v>8000</v>
      </c>
      <c r="D54" s="150" t="n">
        <f aca="false">VLOOKUP($A54,Period1!$F$6:$M$10,8,0)</f>
        <v>8000</v>
      </c>
      <c r="E54" s="150" t="n">
        <f aca="false">VLOOKUP($A54,Period2!$F$6:$M$10,8,0)</f>
        <v>8000</v>
      </c>
      <c r="F54" s="150" t="n">
        <f aca="false">VLOOKUP($A54,Period3!$F$6:$M$10,8,0)</f>
        <v>8000</v>
      </c>
      <c r="G54" s="150" t="n">
        <f aca="false">VLOOKUP($A54,Period4!$F$6:$M$10,8,0)</f>
        <v>8000</v>
      </c>
      <c r="H54" s="150" t="n">
        <f aca="false">VLOOKUP($A54,Period5!$F$6:$M$10,8,0)</f>
        <v>8000</v>
      </c>
      <c r="I54" s="150" t="n">
        <f aca="false">VLOOKUP($A54,Period6!$F$6:$M$10,8,0)</f>
        <v>8000</v>
      </c>
      <c r="J54" s="150" t="n">
        <f aca="false">VLOOKUP($A54,Period7!$F$6:$M$10,8,0)</f>
        <v>8000</v>
      </c>
      <c r="K54" s="150" t="n">
        <f aca="false">VLOOKUP($A54,Period8!$F$6:$M$10,8,0)</f>
        <v>8000</v>
      </c>
      <c r="L54" s="150" t="n">
        <f aca="false">VLOOKUP($A54,Period9!$F$6:$M$10,8,0)</f>
        <v>8000</v>
      </c>
      <c r="M54" s="150" t="n">
        <f aca="false">VLOOKUP($A54,Period10!$F$6:$M$10,8,0)</f>
        <v>8000</v>
      </c>
      <c r="N54" s="150" t="n">
        <f aca="false">VLOOKUP($A54,Period11!$F$6:$M$10,8,0)</f>
        <v>8000</v>
      </c>
      <c r="O54" s="150" t="n">
        <f aca="false">VLOOKUP($A54,Period12!$F$6:$M$10,8,0)</f>
        <v>8000</v>
      </c>
      <c r="P54" s="86" t="n">
        <v>10</v>
      </c>
    </row>
    <row r="55" customFormat="false" ht="14.1" hidden="false" customHeight="true" outlineLevel="0" collapsed="false">
      <c r="B55" s="54"/>
      <c r="C55" s="54"/>
      <c r="D55" s="151"/>
      <c r="E55" s="152"/>
      <c r="F55" s="152"/>
      <c r="G55" s="152"/>
      <c r="H55" s="152"/>
      <c r="I55" s="152"/>
      <c r="J55" s="152"/>
      <c r="K55" s="152"/>
      <c r="L55" s="152"/>
      <c r="M55" s="152"/>
      <c r="N55" s="152"/>
      <c r="O55" s="152"/>
    </row>
    <row r="56" customFormat="false" ht="28.35" hidden="false" customHeight="true" outlineLevel="0" collapsed="false">
      <c r="B56" s="153" t="s">
        <v>132</v>
      </c>
      <c r="C56" s="54"/>
      <c r="D56" s="151"/>
      <c r="E56" s="154"/>
    </row>
    <row r="57" s="86" customFormat="true" ht="27.7" hidden="false" customHeight="true" outlineLevel="0" collapsed="false">
      <c r="B57" s="58"/>
      <c r="C57" s="28"/>
      <c r="D57" s="28"/>
      <c r="E57" s="22" t="s">
        <v>133</v>
      </c>
      <c r="F57" s="28"/>
      <c r="G57" s="28"/>
      <c r="H57" s="28"/>
      <c r="I57" s="28"/>
      <c r="J57" s="28"/>
      <c r="K57" s="28"/>
      <c r="L57" s="28"/>
      <c r="M57" s="28"/>
      <c r="N57" s="28"/>
      <c r="O57" s="28"/>
    </row>
    <row r="58" s="86" customFormat="true" ht="18.7" hidden="false" customHeight="true" outlineLevel="0" collapsed="false">
      <c r="B58" s="58"/>
      <c r="C58" s="28"/>
      <c r="D58" s="155" t="s">
        <v>87</v>
      </c>
      <c r="E58" s="155" t="s">
        <v>88</v>
      </c>
      <c r="F58" s="155" t="s">
        <v>89</v>
      </c>
      <c r="G58" s="155" t="s">
        <v>90</v>
      </c>
      <c r="H58" s="155" t="s">
        <v>91</v>
      </c>
      <c r="I58" s="155" t="s">
        <v>92</v>
      </c>
      <c r="J58" s="155" t="s">
        <v>93</v>
      </c>
      <c r="K58" s="155" t="s">
        <v>94</v>
      </c>
      <c r="L58" s="155" t="s">
        <v>95</v>
      </c>
      <c r="M58" s="155" t="s">
        <v>96</v>
      </c>
      <c r="N58" s="155" t="s">
        <v>97</v>
      </c>
      <c r="O58" s="155" t="s">
        <v>98</v>
      </c>
    </row>
    <row r="59" customFormat="false" ht="14.1" hidden="false" customHeight="true" outlineLevel="0" collapsed="false">
      <c r="B59" s="2"/>
      <c r="C59" s="2"/>
      <c r="D59" s="78" t="n">
        <f aca="false">D23</f>
        <v>43191</v>
      </c>
      <c r="E59" s="77" t="n">
        <f aca="false">E23</f>
        <v>43221</v>
      </c>
      <c r="F59" s="78" t="n">
        <f aca="false">F23</f>
        <v>43252</v>
      </c>
      <c r="G59" s="77" t="n">
        <f aca="false">G23</f>
        <v>43282</v>
      </c>
      <c r="H59" s="78" t="n">
        <f aca="false">H23</f>
        <v>43313</v>
      </c>
      <c r="I59" s="77" t="n">
        <f aca="false">I23</f>
        <v>43344</v>
      </c>
      <c r="J59" s="78" t="n">
        <f aca="false">J23</f>
        <v>43374</v>
      </c>
      <c r="K59" s="77" t="n">
        <f aca="false">K23</f>
        <v>43405</v>
      </c>
      <c r="L59" s="78" t="n">
        <f aca="false">L23</f>
        <v>43435</v>
      </c>
      <c r="M59" s="77" t="n">
        <f aca="false">M23</f>
        <v>43466</v>
      </c>
      <c r="N59" s="78" t="n">
        <f aca="false">N23</f>
        <v>43497</v>
      </c>
      <c r="O59" s="77" t="n">
        <f aca="false">O23</f>
        <v>43525</v>
      </c>
    </row>
    <row r="60" customFormat="false" ht="14.1" hidden="false" customHeight="true" outlineLevel="0" collapsed="false">
      <c r="B60" s="156" t="s">
        <v>134</v>
      </c>
      <c r="C60" s="157"/>
      <c r="D60" s="98" t="s">
        <v>106</v>
      </c>
      <c r="E60" s="98" t="s">
        <v>106</v>
      </c>
      <c r="F60" s="98" t="s">
        <v>106</v>
      </c>
      <c r="G60" s="98" t="s">
        <v>106</v>
      </c>
      <c r="H60" s="98" t="s">
        <v>106</v>
      </c>
      <c r="I60" s="98" t="s">
        <v>106</v>
      </c>
      <c r="J60" s="98" t="s">
        <v>106</v>
      </c>
      <c r="K60" s="98" t="s">
        <v>106</v>
      </c>
      <c r="L60" s="98" t="s">
        <v>106</v>
      </c>
      <c r="M60" s="98" t="s">
        <v>106</v>
      </c>
      <c r="N60" s="98" t="s">
        <v>106</v>
      </c>
      <c r="O60" s="98" t="s">
        <v>106</v>
      </c>
    </row>
    <row r="61" customFormat="false" ht="14.1" hidden="false" customHeight="true" outlineLevel="0" collapsed="false">
      <c r="B61" s="158" t="s">
        <v>135</v>
      </c>
      <c r="C61" s="157"/>
      <c r="D61" s="78" t="n">
        <f aca="false">D25</f>
        <v>43221</v>
      </c>
      <c r="E61" s="77" t="n">
        <f aca="false">E25</f>
        <v>43252</v>
      </c>
      <c r="F61" s="78" t="n">
        <f aca="false">F25</f>
        <v>43282</v>
      </c>
      <c r="G61" s="77" t="n">
        <f aca="false">G25</f>
        <v>43313</v>
      </c>
      <c r="H61" s="78" t="n">
        <f aca="false">H25</f>
        <v>43344</v>
      </c>
      <c r="I61" s="77" t="n">
        <f aca="false">I25</f>
        <v>43374</v>
      </c>
      <c r="J61" s="78" t="n">
        <f aca="false">J25</f>
        <v>43405</v>
      </c>
      <c r="K61" s="77" t="n">
        <f aca="false">K25</f>
        <v>43435</v>
      </c>
      <c r="L61" s="78" t="n">
        <f aca="false">L25</f>
        <v>43466</v>
      </c>
      <c r="M61" s="77" t="n">
        <f aca="false">M25</f>
        <v>43497</v>
      </c>
      <c r="N61" s="78" t="n">
        <f aca="false">N25</f>
        <v>43525</v>
      </c>
      <c r="O61" s="77" t="n">
        <f aca="false">O25</f>
        <v>43556</v>
      </c>
    </row>
    <row r="62" customFormat="false" ht="14.1" hidden="false" customHeight="true" outlineLevel="0" collapsed="false">
      <c r="B62" s="159" t="s">
        <v>136</v>
      </c>
      <c r="C62" s="160" t="s">
        <v>137</v>
      </c>
      <c r="D62" s="161" t="n">
        <v>0</v>
      </c>
      <c r="E62" s="161" t="n">
        <v>0</v>
      </c>
      <c r="F62" s="161" t="n">
        <v>0</v>
      </c>
      <c r="G62" s="161" t="n">
        <v>0</v>
      </c>
      <c r="H62" s="161" t="n">
        <v>0</v>
      </c>
      <c r="I62" s="161" t="n">
        <v>0</v>
      </c>
      <c r="J62" s="161" t="n">
        <v>0</v>
      </c>
      <c r="K62" s="161" t="n">
        <v>0</v>
      </c>
      <c r="L62" s="161" t="n">
        <v>0</v>
      </c>
      <c r="M62" s="161" t="n">
        <v>0</v>
      </c>
      <c r="N62" s="161" t="n">
        <v>0</v>
      </c>
      <c r="O62" s="161" t="n">
        <v>0</v>
      </c>
    </row>
    <row r="63" customFormat="false" ht="14.1" hidden="false" customHeight="true" outlineLevel="0" collapsed="false">
      <c r="B63" s="162"/>
      <c r="C63" s="163" t="s">
        <v>138</v>
      </c>
      <c r="D63" s="164" t="n">
        <v>0</v>
      </c>
      <c r="E63" s="164" t="n">
        <v>0</v>
      </c>
      <c r="F63" s="164" t="n">
        <v>0</v>
      </c>
      <c r="G63" s="164" t="n">
        <v>0</v>
      </c>
      <c r="H63" s="164" t="n">
        <v>0</v>
      </c>
      <c r="I63" s="164" t="n">
        <v>0</v>
      </c>
      <c r="J63" s="164" t="n">
        <v>0</v>
      </c>
      <c r="K63" s="164" t="n">
        <v>0</v>
      </c>
      <c r="L63" s="164" t="n">
        <v>0</v>
      </c>
      <c r="M63" s="164" t="n">
        <v>0</v>
      </c>
      <c r="N63" s="164" t="n">
        <v>0</v>
      </c>
      <c r="O63" s="164" t="n">
        <v>0</v>
      </c>
    </row>
    <row r="64" customFormat="false" ht="14.1" hidden="false" customHeight="true" outlineLevel="0" collapsed="false">
      <c r="B64" s="51"/>
      <c r="C64" s="165"/>
      <c r="D64" s="166"/>
      <c r="E64" s="166"/>
      <c r="F64" s="166"/>
      <c r="G64" s="166"/>
      <c r="H64" s="166"/>
      <c r="I64" s="166"/>
      <c r="J64" s="166"/>
      <c r="K64" s="166"/>
      <c r="L64" s="166"/>
      <c r="M64" s="166"/>
      <c r="N64" s="167"/>
      <c r="O64" s="167"/>
    </row>
    <row r="65" customFormat="false" ht="14.1" hidden="false" customHeight="true" outlineLevel="0" collapsed="false">
      <c r="B65" s="159" t="s">
        <v>139</v>
      </c>
      <c r="C65" s="168"/>
      <c r="D65" s="161" t="n">
        <v>0</v>
      </c>
      <c r="E65" s="161" t="n">
        <v>0</v>
      </c>
      <c r="F65" s="161" t="n">
        <v>0</v>
      </c>
      <c r="G65" s="161" t="n">
        <v>0</v>
      </c>
      <c r="H65" s="161" t="n">
        <v>0</v>
      </c>
      <c r="I65" s="161" t="n">
        <v>0</v>
      </c>
      <c r="J65" s="161" t="n">
        <v>0</v>
      </c>
      <c r="K65" s="161" t="n">
        <v>0</v>
      </c>
      <c r="L65" s="161" t="n">
        <v>0</v>
      </c>
      <c r="M65" s="161" t="n">
        <v>0</v>
      </c>
      <c r="N65" s="161" t="n">
        <v>0</v>
      </c>
      <c r="O65" s="161" t="n">
        <v>0</v>
      </c>
    </row>
    <row r="66" customFormat="false" ht="14.1" hidden="false" customHeight="true" outlineLevel="0" collapsed="false">
      <c r="B66" s="162"/>
      <c r="C66" s="162"/>
      <c r="D66" s="164" t="n">
        <v>0</v>
      </c>
      <c r="E66" s="164" t="n">
        <v>0</v>
      </c>
      <c r="F66" s="164" t="n">
        <v>0</v>
      </c>
      <c r="G66" s="164" t="n">
        <v>0</v>
      </c>
      <c r="H66" s="164" t="n">
        <v>0</v>
      </c>
      <c r="I66" s="164" t="n">
        <v>0</v>
      </c>
      <c r="J66" s="164" t="n">
        <v>0</v>
      </c>
      <c r="K66" s="164" t="n">
        <v>0</v>
      </c>
      <c r="L66" s="164" t="n">
        <v>0</v>
      </c>
      <c r="M66" s="164" t="n">
        <v>0</v>
      </c>
      <c r="N66" s="164" t="n">
        <v>0</v>
      </c>
      <c r="O66" s="164" t="n">
        <v>0</v>
      </c>
    </row>
    <row r="67" s="36" customFormat="true" ht="14.1" hidden="false" customHeight="true" outlineLevel="0" collapsed="false">
      <c r="B67" s="51"/>
      <c r="C67" s="51"/>
      <c r="D67" s="169"/>
      <c r="E67" s="169"/>
      <c r="F67" s="169"/>
      <c r="G67" s="169"/>
      <c r="H67" s="169"/>
      <c r="I67" s="169"/>
      <c r="J67" s="169"/>
      <c r="K67" s="169"/>
      <c r="L67" s="169"/>
      <c r="M67" s="169"/>
      <c r="N67" s="169"/>
      <c r="O67" s="169"/>
    </row>
    <row r="68" customFormat="false" ht="14.1" hidden="false" customHeight="true" outlineLevel="0" collapsed="false">
      <c r="B68" s="159" t="s">
        <v>140</v>
      </c>
      <c r="C68" s="168"/>
      <c r="D68" s="161" t="n">
        <v>0</v>
      </c>
      <c r="E68" s="161" t="n">
        <v>0</v>
      </c>
      <c r="F68" s="161" t="n">
        <v>0</v>
      </c>
      <c r="G68" s="161" t="n">
        <v>0</v>
      </c>
      <c r="H68" s="161" t="n">
        <v>0</v>
      </c>
      <c r="I68" s="161" t="n">
        <v>0</v>
      </c>
      <c r="J68" s="161" t="n">
        <v>0</v>
      </c>
      <c r="K68" s="161" t="n">
        <v>0</v>
      </c>
      <c r="L68" s="161" t="n">
        <v>0</v>
      </c>
      <c r="M68" s="161" t="n">
        <v>0</v>
      </c>
      <c r="N68" s="161" t="n">
        <v>0</v>
      </c>
      <c r="O68" s="161" t="n">
        <v>0</v>
      </c>
    </row>
    <row r="69" s="36" customFormat="true" ht="14.1" hidden="false" customHeight="true" outlineLevel="0" collapsed="false">
      <c r="B69" s="162"/>
      <c r="C69" s="162"/>
      <c r="D69" s="164" t="n">
        <v>0</v>
      </c>
      <c r="E69" s="164" t="n">
        <v>0</v>
      </c>
      <c r="F69" s="164" t="n">
        <v>0</v>
      </c>
      <c r="G69" s="164" t="n">
        <v>0</v>
      </c>
      <c r="H69" s="164" t="n">
        <v>0</v>
      </c>
      <c r="I69" s="164" t="n">
        <v>0</v>
      </c>
      <c r="J69" s="164" t="n">
        <v>0</v>
      </c>
      <c r="K69" s="164" t="n">
        <v>0</v>
      </c>
      <c r="L69" s="164" t="n">
        <v>0</v>
      </c>
      <c r="M69" s="164" t="n">
        <v>0</v>
      </c>
      <c r="N69" s="164" t="n">
        <v>0</v>
      </c>
      <c r="O69" s="164" t="n">
        <v>0</v>
      </c>
    </row>
    <row r="70" s="36" customFormat="true" ht="14.1" hidden="false" customHeight="true" outlineLevel="0" collapsed="false">
      <c r="B70" s="51"/>
      <c r="C70" s="51"/>
      <c r="D70" s="169"/>
      <c r="E70" s="169"/>
      <c r="F70" s="169"/>
      <c r="G70" s="169"/>
      <c r="H70" s="169"/>
      <c r="I70" s="169"/>
      <c r="J70" s="169"/>
      <c r="K70" s="169"/>
      <c r="L70" s="169"/>
      <c r="M70" s="169"/>
      <c r="N70" s="169"/>
      <c r="O70" s="169"/>
    </row>
    <row r="71" s="36" customFormat="true" ht="14.1" hidden="false" customHeight="true" outlineLevel="0" collapsed="false">
      <c r="B71" s="159" t="s">
        <v>141</v>
      </c>
      <c r="C71" s="168"/>
      <c r="D71" s="161" t="n">
        <v>0</v>
      </c>
      <c r="E71" s="161" t="n">
        <v>0</v>
      </c>
      <c r="F71" s="161" t="n">
        <v>0</v>
      </c>
      <c r="G71" s="161" t="n">
        <v>0</v>
      </c>
      <c r="H71" s="161" t="n">
        <v>0</v>
      </c>
      <c r="I71" s="161" t="n">
        <v>0</v>
      </c>
      <c r="J71" s="161" t="n">
        <v>0</v>
      </c>
      <c r="K71" s="161" t="n">
        <v>0</v>
      </c>
      <c r="L71" s="161" t="n">
        <v>0</v>
      </c>
      <c r="M71" s="161" t="n">
        <v>0</v>
      </c>
      <c r="N71" s="161" t="n">
        <v>0</v>
      </c>
      <c r="O71" s="161" t="n">
        <v>0</v>
      </c>
    </row>
    <row r="72" s="36" customFormat="true" ht="14.1" hidden="false" customHeight="true" outlineLevel="0" collapsed="false">
      <c r="B72" s="162"/>
      <c r="C72" s="162"/>
      <c r="D72" s="164" t="n">
        <v>0</v>
      </c>
      <c r="E72" s="164" t="n">
        <v>0</v>
      </c>
      <c r="F72" s="164" t="n">
        <v>0</v>
      </c>
      <c r="G72" s="164" t="n">
        <v>0</v>
      </c>
      <c r="H72" s="164" t="n">
        <v>0</v>
      </c>
      <c r="I72" s="164" t="n">
        <v>0</v>
      </c>
      <c r="J72" s="164" t="n">
        <v>0</v>
      </c>
      <c r="K72" s="164" t="n">
        <v>0</v>
      </c>
      <c r="L72" s="164" t="n">
        <v>0</v>
      </c>
      <c r="M72" s="164" t="n">
        <v>0</v>
      </c>
      <c r="N72" s="164" t="n">
        <v>0</v>
      </c>
      <c r="O72" s="164" t="n">
        <v>0</v>
      </c>
    </row>
    <row r="73" s="36" customFormat="true" ht="14.1" hidden="false" customHeight="true" outlineLevel="0" collapsed="false">
      <c r="B73" s="51"/>
      <c r="C73" s="51"/>
      <c r="D73" s="169"/>
      <c r="E73" s="169"/>
      <c r="F73" s="169"/>
      <c r="G73" s="169"/>
      <c r="H73" s="169"/>
      <c r="I73" s="169"/>
      <c r="J73" s="169"/>
      <c r="K73" s="169"/>
      <c r="L73" s="169"/>
      <c r="M73" s="169"/>
      <c r="N73" s="169"/>
      <c r="O73" s="169"/>
    </row>
    <row r="74" customFormat="false" ht="14.1" hidden="false" customHeight="true" outlineLevel="0" collapsed="false">
      <c r="B74" s="159" t="s">
        <v>142</v>
      </c>
      <c r="C74" s="168"/>
      <c r="D74" s="161" t="n">
        <v>0</v>
      </c>
      <c r="E74" s="161" t="n">
        <v>0</v>
      </c>
      <c r="F74" s="161" t="n">
        <v>0</v>
      </c>
      <c r="G74" s="161" t="n">
        <v>0</v>
      </c>
      <c r="H74" s="161" t="n">
        <v>0</v>
      </c>
      <c r="I74" s="161" t="n">
        <v>0</v>
      </c>
      <c r="J74" s="161" t="n">
        <v>0</v>
      </c>
      <c r="K74" s="161" t="n">
        <v>0</v>
      </c>
      <c r="L74" s="161" t="n">
        <v>0</v>
      </c>
      <c r="M74" s="161" t="n">
        <v>0</v>
      </c>
      <c r="N74" s="161" t="n">
        <v>0</v>
      </c>
      <c r="O74" s="161" t="n">
        <v>0</v>
      </c>
    </row>
    <row r="75" customFormat="false" ht="14.1" hidden="false" customHeight="true" outlineLevel="0" collapsed="false">
      <c r="B75" s="162"/>
      <c r="C75" s="162"/>
      <c r="D75" s="164" t="n">
        <v>0</v>
      </c>
      <c r="E75" s="164" t="n">
        <v>0</v>
      </c>
      <c r="F75" s="164" t="n">
        <v>0</v>
      </c>
      <c r="G75" s="164" t="n">
        <v>0</v>
      </c>
      <c r="H75" s="164" t="n">
        <v>0</v>
      </c>
      <c r="I75" s="164" t="n">
        <v>0</v>
      </c>
      <c r="J75" s="164" t="n">
        <v>0</v>
      </c>
      <c r="K75" s="164" t="n">
        <v>0</v>
      </c>
      <c r="L75" s="164" t="n">
        <v>0</v>
      </c>
      <c r="M75" s="164" t="n">
        <v>0</v>
      </c>
      <c r="N75" s="164" t="n">
        <v>0</v>
      </c>
      <c r="O75" s="164" t="n">
        <v>0</v>
      </c>
    </row>
    <row r="76" s="36" customFormat="true" ht="14.1" hidden="false" customHeight="true" outlineLevel="0" collapsed="false">
      <c r="B76" s="51"/>
      <c r="C76" s="51"/>
      <c r="D76" s="169"/>
      <c r="E76" s="169"/>
      <c r="F76" s="169"/>
      <c r="G76" s="169"/>
      <c r="H76" s="169"/>
      <c r="I76" s="169"/>
      <c r="J76" s="169"/>
      <c r="K76" s="169"/>
      <c r="L76" s="169"/>
      <c r="M76" s="169"/>
      <c r="N76" s="169"/>
      <c r="O76" s="169"/>
    </row>
    <row r="77" customFormat="false" ht="14.1" hidden="false" customHeight="true" outlineLevel="0" collapsed="false">
      <c r="B77" s="159" t="s">
        <v>143</v>
      </c>
      <c r="C77" s="168"/>
      <c r="D77" s="161" t="n">
        <v>0</v>
      </c>
      <c r="E77" s="161" t="n">
        <v>0</v>
      </c>
      <c r="F77" s="161" t="n">
        <v>0</v>
      </c>
      <c r="G77" s="161" t="n">
        <v>0</v>
      </c>
      <c r="H77" s="161" t="n">
        <v>0</v>
      </c>
      <c r="I77" s="161" t="n">
        <v>0</v>
      </c>
      <c r="J77" s="161" t="n">
        <v>0</v>
      </c>
      <c r="K77" s="161" t="n">
        <v>0</v>
      </c>
      <c r="L77" s="161" t="n">
        <v>0</v>
      </c>
      <c r="M77" s="161" t="n">
        <v>0</v>
      </c>
      <c r="N77" s="161" t="n">
        <v>0</v>
      </c>
      <c r="O77" s="161" t="n">
        <v>0</v>
      </c>
    </row>
    <row r="78" customFormat="false" ht="14.1" hidden="false" customHeight="true" outlineLevel="0" collapsed="false">
      <c r="B78" s="162"/>
      <c r="C78" s="162"/>
      <c r="D78" s="164" t="n">
        <v>0</v>
      </c>
      <c r="E78" s="164" t="n">
        <v>0</v>
      </c>
      <c r="F78" s="164" t="n">
        <v>0</v>
      </c>
      <c r="G78" s="164" t="n">
        <v>0</v>
      </c>
      <c r="H78" s="164" t="n">
        <v>0</v>
      </c>
      <c r="I78" s="164" t="n">
        <v>0</v>
      </c>
      <c r="J78" s="164" t="n">
        <v>0</v>
      </c>
      <c r="K78" s="164" t="n">
        <v>0</v>
      </c>
      <c r="L78" s="164" t="n">
        <v>0</v>
      </c>
      <c r="M78" s="164" t="n">
        <v>0</v>
      </c>
      <c r="N78" s="164" t="n">
        <v>0</v>
      </c>
      <c r="O78" s="164" t="n">
        <v>0</v>
      </c>
    </row>
    <row r="79" s="36" customFormat="true" ht="14.1" hidden="false" customHeight="true" outlineLevel="0" collapsed="false">
      <c r="B79" s="51"/>
      <c r="C79" s="51"/>
      <c r="D79" s="169"/>
      <c r="E79" s="169"/>
      <c r="F79" s="169"/>
      <c r="G79" s="169"/>
      <c r="H79" s="169"/>
      <c r="I79" s="169"/>
      <c r="J79" s="169"/>
      <c r="K79" s="169"/>
      <c r="L79" s="169"/>
      <c r="M79" s="169"/>
      <c r="N79" s="169"/>
      <c r="O79" s="169"/>
    </row>
    <row r="80" customFormat="false" ht="14.1" hidden="false" customHeight="true" outlineLevel="0" collapsed="false">
      <c r="B80" s="159" t="s">
        <v>144</v>
      </c>
      <c r="C80" s="168"/>
      <c r="D80" s="161" t="n">
        <v>0</v>
      </c>
      <c r="E80" s="161" t="n">
        <v>0</v>
      </c>
      <c r="F80" s="161" t="n">
        <v>0</v>
      </c>
      <c r="G80" s="161" t="n">
        <v>0</v>
      </c>
      <c r="H80" s="161" t="n">
        <v>0</v>
      </c>
      <c r="I80" s="161" t="n">
        <v>0</v>
      </c>
      <c r="J80" s="161" t="n">
        <v>0</v>
      </c>
      <c r="K80" s="161" t="n">
        <v>0</v>
      </c>
      <c r="L80" s="161" t="n">
        <v>0</v>
      </c>
      <c r="M80" s="161" t="n">
        <v>0</v>
      </c>
      <c r="N80" s="161" t="n">
        <v>0</v>
      </c>
      <c r="O80" s="161" t="n">
        <v>0</v>
      </c>
    </row>
    <row r="81" customFormat="false" ht="14.1" hidden="false" customHeight="true" outlineLevel="0" collapsed="false">
      <c r="B81" s="162"/>
      <c r="C81" s="162"/>
      <c r="D81" s="164" t="n">
        <v>0</v>
      </c>
      <c r="E81" s="164" t="n">
        <v>0</v>
      </c>
      <c r="F81" s="164" t="n">
        <v>0</v>
      </c>
      <c r="G81" s="164" t="n">
        <v>0</v>
      </c>
      <c r="H81" s="164" t="n">
        <v>0</v>
      </c>
      <c r="I81" s="164" t="n">
        <v>0</v>
      </c>
      <c r="J81" s="164" t="n">
        <v>0</v>
      </c>
      <c r="K81" s="164" t="n">
        <v>0</v>
      </c>
      <c r="L81" s="164" t="n">
        <v>0</v>
      </c>
      <c r="M81" s="164" t="n">
        <v>0</v>
      </c>
      <c r="N81" s="164" t="n">
        <v>0</v>
      </c>
      <c r="O81" s="164" t="n">
        <v>0</v>
      </c>
    </row>
    <row r="82" s="36" customFormat="true" ht="14.1" hidden="false" customHeight="true" outlineLevel="0" collapsed="false">
      <c r="B82" s="51"/>
      <c r="C82" s="51"/>
      <c r="D82" s="169"/>
      <c r="E82" s="169"/>
      <c r="F82" s="169"/>
      <c r="G82" s="169"/>
      <c r="H82" s="169"/>
      <c r="I82" s="169"/>
      <c r="J82" s="169"/>
      <c r="K82" s="169"/>
      <c r="L82" s="169"/>
      <c r="M82" s="169"/>
      <c r="N82" s="169"/>
      <c r="O82" s="169"/>
    </row>
    <row r="83" customFormat="false" ht="14.1" hidden="false" customHeight="true" outlineLevel="0" collapsed="false">
      <c r="B83" s="170" t="s">
        <v>145</v>
      </c>
      <c r="C83" s="168"/>
      <c r="D83" s="161" t="n">
        <v>0</v>
      </c>
      <c r="E83" s="161" t="n">
        <v>0</v>
      </c>
      <c r="F83" s="161" t="n">
        <v>0</v>
      </c>
      <c r="G83" s="161" t="n">
        <v>0</v>
      </c>
      <c r="H83" s="161" t="n">
        <v>0</v>
      </c>
      <c r="I83" s="161" t="n">
        <v>0</v>
      </c>
      <c r="J83" s="161" t="n">
        <v>0</v>
      </c>
      <c r="K83" s="161" t="n">
        <v>0</v>
      </c>
      <c r="L83" s="161" t="n">
        <v>0</v>
      </c>
      <c r="M83" s="161" t="n">
        <v>0</v>
      </c>
      <c r="N83" s="161" t="n">
        <v>0</v>
      </c>
      <c r="O83" s="161" t="n">
        <v>0</v>
      </c>
    </row>
    <row r="84" customFormat="false" ht="14.1" hidden="false" customHeight="true" outlineLevel="0" collapsed="false">
      <c r="B84" s="162"/>
      <c r="C84" s="162"/>
      <c r="D84" s="164" t="n">
        <v>0</v>
      </c>
      <c r="E84" s="164" t="n">
        <v>0</v>
      </c>
      <c r="F84" s="164" t="n">
        <v>0</v>
      </c>
      <c r="G84" s="164" t="n">
        <v>0</v>
      </c>
      <c r="H84" s="164" t="n">
        <v>0</v>
      </c>
      <c r="I84" s="164" t="n">
        <v>0</v>
      </c>
      <c r="J84" s="164" t="n">
        <v>0</v>
      </c>
      <c r="K84" s="164" t="n">
        <v>0</v>
      </c>
      <c r="L84" s="164" t="n">
        <v>0</v>
      </c>
      <c r="M84" s="164" t="n">
        <v>0</v>
      </c>
      <c r="N84" s="164" t="n">
        <v>0</v>
      </c>
      <c r="O84" s="164" t="n">
        <v>0</v>
      </c>
    </row>
    <row r="85" s="36" customFormat="true" ht="14.1" hidden="false" customHeight="true" outlineLevel="0" collapsed="false">
      <c r="B85" s="51"/>
      <c r="C85" s="51"/>
      <c r="D85" s="169"/>
      <c r="E85" s="169"/>
      <c r="F85" s="169"/>
      <c r="G85" s="169"/>
      <c r="H85" s="169"/>
      <c r="I85" s="169"/>
      <c r="J85" s="169"/>
      <c r="K85" s="169"/>
      <c r="L85" s="169"/>
      <c r="M85" s="169"/>
      <c r="N85" s="169"/>
      <c r="O85" s="169"/>
    </row>
    <row r="86" customFormat="false" ht="14.1" hidden="false" customHeight="true" outlineLevel="0" collapsed="false">
      <c r="B86" s="159" t="s">
        <v>146</v>
      </c>
      <c r="C86" s="168"/>
      <c r="D86" s="161" t="n">
        <v>0</v>
      </c>
      <c r="E86" s="161" t="n">
        <v>0</v>
      </c>
      <c r="F86" s="161" t="n">
        <v>0</v>
      </c>
      <c r="G86" s="161" t="n">
        <v>0</v>
      </c>
      <c r="H86" s="161" t="n">
        <v>0</v>
      </c>
      <c r="I86" s="161" t="n">
        <v>0</v>
      </c>
      <c r="J86" s="161" t="n">
        <v>0</v>
      </c>
      <c r="K86" s="161" t="n">
        <v>0</v>
      </c>
      <c r="L86" s="161" t="n">
        <v>0</v>
      </c>
      <c r="M86" s="161" t="n">
        <v>0</v>
      </c>
      <c r="N86" s="161" t="n">
        <v>0</v>
      </c>
      <c r="O86" s="161" t="n">
        <v>0</v>
      </c>
    </row>
    <row r="87" customFormat="false" ht="14.1" hidden="false" customHeight="true" outlineLevel="0" collapsed="false">
      <c r="B87" s="162"/>
      <c r="C87" s="162"/>
      <c r="D87" s="164" t="n">
        <v>0</v>
      </c>
      <c r="E87" s="164" t="n">
        <v>0</v>
      </c>
      <c r="F87" s="164" t="n">
        <v>0</v>
      </c>
      <c r="G87" s="164" t="n">
        <v>0</v>
      </c>
      <c r="H87" s="164" t="n">
        <v>0</v>
      </c>
      <c r="I87" s="164" t="n">
        <v>0</v>
      </c>
      <c r="J87" s="164" t="n">
        <v>0</v>
      </c>
      <c r="K87" s="164" t="n">
        <v>0</v>
      </c>
      <c r="L87" s="164" t="n">
        <v>0</v>
      </c>
      <c r="M87" s="164" t="n">
        <v>0</v>
      </c>
      <c r="N87" s="164" t="n">
        <v>0</v>
      </c>
      <c r="O87" s="164" t="n">
        <v>0</v>
      </c>
    </row>
    <row r="88" s="36" customFormat="true" ht="14.1" hidden="false" customHeight="true" outlineLevel="0" collapsed="false">
      <c r="B88" s="51"/>
      <c r="C88" s="51"/>
      <c r="D88" s="169"/>
      <c r="E88" s="169"/>
      <c r="F88" s="169"/>
      <c r="G88" s="169"/>
      <c r="H88" s="169"/>
      <c r="I88" s="169"/>
      <c r="J88" s="169"/>
      <c r="K88" s="169"/>
      <c r="L88" s="169"/>
      <c r="M88" s="169"/>
      <c r="N88" s="169"/>
      <c r="O88" s="169"/>
    </row>
    <row r="89" customFormat="false" ht="14.1" hidden="false" customHeight="true" outlineLevel="0" collapsed="false">
      <c r="B89" s="159" t="s">
        <v>147</v>
      </c>
      <c r="C89" s="168"/>
      <c r="D89" s="161" t="n">
        <v>0</v>
      </c>
      <c r="E89" s="161" t="n">
        <v>0</v>
      </c>
      <c r="F89" s="161" t="n">
        <v>0</v>
      </c>
      <c r="G89" s="161" t="n">
        <v>0</v>
      </c>
      <c r="H89" s="161" t="n">
        <v>0</v>
      </c>
      <c r="I89" s="161" t="n">
        <v>0</v>
      </c>
      <c r="J89" s="161" t="n">
        <v>0</v>
      </c>
      <c r="K89" s="161" t="n">
        <v>0</v>
      </c>
      <c r="L89" s="161" t="n">
        <v>0</v>
      </c>
      <c r="M89" s="161" t="n">
        <v>0</v>
      </c>
      <c r="N89" s="161" t="n">
        <v>0</v>
      </c>
      <c r="O89" s="161" t="n">
        <v>0</v>
      </c>
    </row>
    <row r="90" customFormat="false" ht="14.1" hidden="false" customHeight="true" outlineLevel="0" collapsed="false">
      <c r="B90" s="162"/>
      <c r="C90" s="162"/>
      <c r="D90" s="164" t="n">
        <v>0</v>
      </c>
      <c r="E90" s="171" t="n">
        <v>0</v>
      </c>
      <c r="F90" s="171" t="n">
        <v>0</v>
      </c>
      <c r="G90" s="171" t="n">
        <v>0</v>
      </c>
      <c r="H90" s="171" t="n">
        <v>0</v>
      </c>
      <c r="I90" s="171" t="n">
        <v>0</v>
      </c>
      <c r="J90" s="171" t="n">
        <v>0</v>
      </c>
      <c r="K90" s="171" t="n">
        <v>0</v>
      </c>
      <c r="L90" s="171" t="n">
        <v>0</v>
      </c>
      <c r="M90" s="164" t="n">
        <v>0</v>
      </c>
      <c r="N90" s="171" t="n">
        <v>0</v>
      </c>
      <c r="O90" s="171" t="n">
        <v>0</v>
      </c>
    </row>
    <row r="91" customFormat="false" ht="14.65" hidden="false" customHeight="true" outlineLevel="0" collapsed="false">
      <c r="B91" s="36"/>
      <c r="C91" s="84" t="s">
        <v>148</v>
      </c>
      <c r="D91" s="172" t="n">
        <f aca="false">D62+D65+D68+D71+D74+D77+D80+D83+D86+D89</f>
        <v>0</v>
      </c>
      <c r="E91" s="172" t="n">
        <f aca="false">E62+E65+E68+E71+E74+E77+E80+E83+E86+E89</f>
        <v>0</v>
      </c>
      <c r="F91" s="172" t="n">
        <f aca="false">F62+F65+F68+F71+F74+F77+F80+F83+F86+F89</f>
        <v>0</v>
      </c>
      <c r="G91" s="172" t="n">
        <f aca="false">G62+G65+G68+G71+G74+G77+G80+G83+G86+G89</f>
        <v>0</v>
      </c>
      <c r="H91" s="172" t="n">
        <f aca="false">H62+H65+H68+H71+H74+H77+H80+H83+H86+H89</f>
        <v>0</v>
      </c>
      <c r="I91" s="172" t="n">
        <f aca="false">I62+I65+I68+I71+I74+I77+I80+I83+I86+I89</f>
        <v>0</v>
      </c>
      <c r="J91" s="172" t="n">
        <f aca="false">J62+J65+J68+J71+J74+J77+J80+J83+J86+J89</f>
        <v>0</v>
      </c>
      <c r="K91" s="172" t="n">
        <f aca="false">K62+K65+K68+K71+K74+K77+K80+K83+K86+K89</f>
        <v>0</v>
      </c>
      <c r="L91" s="172" t="n">
        <f aca="false">L62+L65+L68+L71+L74+L77+L80+L83+L86+L89</f>
        <v>0</v>
      </c>
      <c r="M91" s="172" t="n">
        <f aca="false">M62+M65+M68+M71+M74+M77+M80+M83+M86+M89</f>
        <v>0</v>
      </c>
      <c r="N91" s="172" t="n">
        <f aca="false">N62+N65+N68+N71+N74+N77+N80+N83+N86+N89</f>
        <v>0</v>
      </c>
      <c r="O91" s="172" t="n">
        <f aca="false">O62+O65+O68+O71+O74+O77+O80+O83+O86+O89</f>
        <v>0</v>
      </c>
    </row>
    <row r="92" customFormat="false" ht="14.1" hidden="false" customHeight="true" outlineLevel="0" collapsed="false">
      <c r="J92" s="36"/>
      <c r="K92" s="173"/>
    </row>
    <row r="93" customFormat="false" ht="14.1" hidden="false" customHeight="true" outlineLevel="0" collapsed="false"/>
    <row r="94" customFormat="false" ht="14.1" hidden="false" customHeight="true" outlineLevel="0" collapsed="false"/>
    <row r="95" customFormat="false" ht="14.1" hidden="false" customHeight="true" outlineLevel="0" collapsed="false"/>
    <row r="96" customFormat="false" ht="14.1" hidden="false" customHeight="true" outlineLevel="0" collapsed="false"/>
    <row r="97" customFormat="false" ht="14.1" hidden="false" customHeight="true" outlineLevel="0" collapsed="false"/>
    <row r="98" customFormat="false" ht="14.1" hidden="false" customHeight="true" outlineLevel="0" collapsed="false"/>
    <row r="99" customFormat="false" ht="14.1" hidden="false" customHeight="true" outlineLevel="0" collapsed="false"/>
    <row r="100" s="174" customFormat="true" ht="14.1" hidden="false" customHeight="true" outlineLevel="0" collapsed="false">
      <c r="E100" s="174" t="n">
        <v>0</v>
      </c>
      <c r="K100" s="174" t="n">
        <v>0</v>
      </c>
      <c r="L100" s="174" t="n">
        <v>0</v>
      </c>
    </row>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objects="true" scenarios="true" selectLockedCells="true"/>
  <printOptions headings="false" gridLines="false" gridLinesSet="true" horizontalCentered="false" verticalCentered="false"/>
  <pageMargins left="0.7875" right="0.7875" top="1.025" bottom="1.025" header="0.7875" footer="0.7875"/>
  <pageSetup paperSize="9" scale="6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D23" activeCellId="0" sqref="D23"/>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1</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43191</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30</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43221</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0</v>
      </c>
      <c r="F11" s="26" t="s">
        <v>170</v>
      </c>
    </row>
    <row r="12" s="26" customFormat="true" ht="14.65" hidden="false" customHeight="true" outlineLevel="0" collapsed="false">
      <c r="A12" s="28"/>
      <c r="B12" s="254" t="s">
        <v>171</v>
      </c>
      <c r="C12" s="255" t="n">
        <f aca="false">INDEX('Set up'!D30:O30,1,G1)</f>
        <v>43.5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3295</v>
      </c>
      <c r="L26" s="320" t="s">
        <v>172</v>
      </c>
      <c r="M26" s="321"/>
      <c r="P26" s="322"/>
    </row>
    <row r="27" s="26" customFormat="true" ht="14.65" hidden="false" customHeight="true" outlineLevel="0" collapsed="false">
      <c r="H27" s="117"/>
      <c r="I27" s="323"/>
      <c r="J27" s="324" t="s">
        <v>185</v>
      </c>
      <c r="K27" s="325" t="str">
        <f aca="false">"("&amp;G47</f>
        <v>(2000</v>
      </c>
      <c r="L27" s="326" t="s">
        <v>186</v>
      </c>
      <c r="M27" s="327"/>
    </row>
    <row r="28" s="26" customFormat="true" ht="27.25" hidden="false" customHeight="true" outlineLevel="0" collapsed="false">
      <c r="B28" s="185" t="s">
        <v>187</v>
      </c>
      <c r="G28" s="328"/>
      <c r="H28" s="329"/>
      <c r="I28" s="329"/>
      <c r="J28" s="329"/>
      <c r="K28" s="330"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1990</v>
      </c>
      <c r="H45" s="384" t="s">
        <v>196</v>
      </c>
      <c r="I45" s="385"/>
      <c r="J45" s="386"/>
      <c r="K45" s="190" t="str">
        <f aca="false">IF(G1=1,"*NB: For Period1, enter the opening  Av Farm Cover in cell D37 in 'Set up'","NB: Opening av farm cover is the previous period's forecasted closing av farm cover")</f>
        <v>*NB: For Period1, enter the opening  Av Farm Cover in cell D37 in 'Set up'</v>
      </c>
      <c r="P45" s="28"/>
      <c r="V45" s="322"/>
      <c r="W45" s="2"/>
    </row>
    <row r="46" s="26" customFormat="true" ht="14.65" hidden="false" customHeight="true" outlineLevel="0" collapsed="false">
      <c r="B46" s="28"/>
      <c r="C46" s="387"/>
      <c r="D46" s="388"/>
      <c r="E46" s="388"/>
      <c r="F46" s="389" t="s">
        <v>197</v>
      </c>
      <c r="G46" s="390" t="n">
        <f aca="false">($G$45+ ($C$5*$C$12) -(G39/C11))</f>
        <v>3295</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2000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1295</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129500</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2</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43221</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31</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43252</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28.25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4170.75</v>
      </c>
      <c r="L26" s="320" t="s">
        <v>172</v>
      </c>
      <c r="M26" s="321"/>
      <c r="P26" s="322"/>
    </row>
    <row r="27" s="26" customFormat="true" ht="14.65" hidden="false" customHeight="true" outlineLevel="0" collapsed="false">
      <c r="H27" s="117"/>
      <c r="I27" s="323"/>
      <c r="J27" s="324" t="s">
        <v>185</v>
      </c>
      <c r="K27" s="325" t="str">
        <f aca="false">"("&amp;G47</f>
        <v>(2200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3295</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4170.75</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2200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1970.75</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197075</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7"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3</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43252</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30</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43282</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19.25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4748.25</v>
      </c>
      <c r="L26" s="320" t="s">
        <v>172</v>
      </c>
      <c r="M26" s="321"/>
      <c r="P26" s="322"/>
    </row>
    <row r="27" s="26" customFormat="true" ht="14.65" hidden="false" customHeight="true" outlineLevel="0" collapsed="false">
      <c r="H27" s="117"/>
      <c r="I27" s="323"/>
      <c r="J27" s="324" t="s">
        <v>185</v>
      </c>
      <c r="K27" s="325" t="str">
        <f aca="false">"("&amp;G47</f>
        <v>(2300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4170.75</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4748.25</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2300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2448.25</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244825</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6.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4</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43282</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31</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43313</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21</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5399.25</v>
      </c>
      <c r="L26" s="320" t="s">
        <v>172</v>
      </c>
      <c r="M26" s="321"/>
      <c r="P26" s="322"/>
    </row>
    <row r="27" s="26" customFormat="true" ht="14.65" hidden="false" customHeight="true" outlineLevel="0" collapsed="false">
      <c r="H27" s="117"/>
      <c r="I27" s="323"/>
      <c r="J27" s="324" t="s">
        <v>185</v>
      </c>
      <c r="K27" s="325" t="str">
        <f aca="false">"("&amp;G47</f>
        <v>(2500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4748.25</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5399.25</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2500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2899.25</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289925</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7.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G28" activeCellId="0" sqref="G28"/>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5</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43313</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31</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43344</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42.75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6724.5</v>
      </c>
      <c r="L26" s="320" t="s">
        <v>172</v>
      </c>
      <c r="M26" s="321"/>
      <c r="P26" s="322"/>
    </row>
    <row r="27" s="26" customFormat="true" ht="14.65" hidden="false" customHeight="true" outlineLevel="0" collapsed="false">
      <c r="H27" s="117"/>
      <c r="I27" s="323"/>
      <c r="J27" s="324" t="s">
        <v>185</v>
      </c>
      <c r="K27" s="325" t="str">
        <f aca="false">"("&amp;G47</f>
        <v>(2000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5399.25</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6724.5</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2000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4724.5</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472450</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8.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6</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43344</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30</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43374</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58.75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8487</v>
      </c>
      <c r="L26" s="320" t="s">
        <v>172</v>
      </c>
      <c r="M26" s="321"/>
      <c r="P26" s="322"/>
    </row>
    <row r="27" s="26" customFormat="true" ht="14.65" hidden="false" customHeight="true" outlineLevel="0" collapsed="false">
      <c r="H27" s="117"/>
      <c r="I27" s="323"/>
      <c r="J27" s="324" t="s">
        <v>185</v>
      </c>
      <c r="K27" s="325" t="str">
        <f aca="false">"("&amp;G47</f>
        <v>(1800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6724.5</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8487</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1800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6687</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668700</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xl/worksheets/sheet9.xml><?xml version="1.0" encoding="utf-8"?>
<worksheet xmlns="http://schemas.openxmlformats.org/spreadsheetml/2006/main" xmlns:r="http://schemas.openxmlformats.org/officeDocument/2006/relationships">
  <sheetPr filterMode="false">
    <pageSetUpPr fitToPage="false"/>
  </sheetPr>
  <dimension ref="A1:AD49"/>
  <sheetViews>
    <sheetView windowProtection="false"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9" activeCellId="0" sqref="C9"/>
    </sheetView>
  </sheetViews>
  <sheetFormatPr defaultRowHeight="14.65"/>
  <cols>
    <col collapsed="false" hidden="false" max="1" min="1" style="26" width="3.56696428571429"/>
    <col collapsed="false" hidden="false" max="2" min="2" style="26" width="27.0491071428571"/>
    <col collapsed="false" hidden="false" max="3" min="3" style="26" width="8.64732142857143"/>
    <col collapsed="false" hidden="false" max="4" min="4" style="26" width="9.19642857142857"/>
    <col collapsed="false" hidden="false" max="5" min="5" style="26" width="10.5669642857143"/>
    <col collapsed="false" hidden="false" max="6" min="6" style="26" width="10.2857142857143"/>
    <col collapsed="false" hidden="false" max="7" min="7" style="26" width="8.92857142857143"/>
    <col collapsed="false" hidden="false" max="8" min="8" style="26" width="4.46428571428571"/>
    <col collapsed="false" hidden="false" max="9" min="9" style="26" width="8.92857142857143"/>
    <col collapsed="false" hidden="false" max="10" min="10" style="26" width="4.46428571428571"/>
    <col collapsed="false" hidden="false" max="11" min="11" style="26" width="8.92857142857143"/>
    <col collapsed="false" hidden="false" max="12" min="12" style="26" width="4.46428571428571"/>
    <col collapsed="false" hidden="false" max="13" min="13" style="26" width="8.92857142857143"/>
    <col collapsed="false" hidden="false" max="14" min="14" style="26" width="4.46428571428571"/>
    <col collapsed="false" hidden="false" max="15" min="15" style="26" width="8.92857142857143"/>
    <col collapsed="false" hidden="false" max="16" min="16" style="26" width="4.46428571428571"/>
    <col collapsed="false" hidden="false" max="17" min="17" style="26" width="8.92857142857143"/>
    <col collapsed="false" hidden="false" max="18" min="18" style="26" width="4.46428571428571"/>
    <col collapsed="false" hidden="false" max="19" min="19" style="86" width="3.56696428571429"/>
    <col collapsed="false" hidden="false" max="1025" min="20" style="26" width="11.7098214285714"/>
  </cols>
  <sheetData>
    <row r="1" customFormat="false" ht="26.55" hidden="false" customHeight="true" outlineLevel="0" collapsed="false">
      <c r="B1" s="175" t="s">
        <v>149</v>
      </c>
      <c r="C1" s="176" t="str">
        <f aca="false">'Set up'!D4</f>
        <v>Farm A</v>
      </c>
      <c r="D1" s="177"/>
      <c r="E1" s="178"/>
      <c r="F1" s="178" t="s">
        <v>150</v>
      </c>
      <c r="G1" s="179" t="n">
        <v>7</v>
      </c>
      <c r="H1" s="179"/>
      <c r="I1" s="28"/>
      <c r="J1" s="28"/>
      <c r="M1" s="180" t="s">
        <v>151</v>
      </c>
      <c r="N1" s="86"/>
      <c r="O1" s="31"/>
      <c r="P1" s="31"/>
      <c r="S1" s="36"/>
    </row>
    <row r="2" customFormat="false" ht="32.35" hidden="false" customHeight="true" outlineLevel="0" collapsed="false">
      <c r="B2" s="181"/>
      <c r="C2" s="176"/>
      <c r="D2" s="177"/>
      <c r="E2" s="182"/>
      <c r="F2" s="183" t="s">
        <v>152</v>
      </c>
      <c r="I2" s="40"/>
      <c r="J2" s="40"/>
      <c r="K2" s="184"/>
      <c r="L2" s="184"/>
      <c r="M2" s="28"/>
      <c r="N2" s="28"/>
      <c r="O2" s="31"/>
      <c r="P2" s="31"/>
      <c r="S2" s="36"/>
    </row>
    <row r="3" s="26" customFormat="true" ht="26.45" hidden="false" customHeight="true" outlineLevel="0" collapsed="false">
      <c r="B3" s="185" t="s">
        <v>153</v>
      </c>
      <c r="D3" s="40"/>
      <c r="I3" s="186" t="s">
        <v>154</v>
      </c>
      <c r="J3" s="187"/>
    </row>
    <row r="4" s="26" customFormat="true" ht="14.65" hidden="false" customHeight="true" outlineLevel="0" collapsed="false">
      <c r="B4" s="188" t="s">
        <v>155</v>
      </c>
      <c r="C4" s="189" t="n">
        <f aca="false">HLOOKUP($G$1,'Set up'!$D$12:$O$15,3,0)</f>
        <v>43374</v>
      </c>
      <c r="D4" s="190"/>
      <c r="F4" s="191"/>
      <c r="G4" s="192" t="s">
        <v>156</v>
      </c>
      <c r="H4" s="193"/>
      <c r="I4" s="194" t="s">
        <v>157</v>
      </c>
      <c r="J4" s="193"/>
      <c r="K4" s="195" t="s">
        <v>158</v>
      </c>
      <c r="L4" s="196"/>
      <c r="M4" s="197" t="s">
        <v>159</v>
      </c>
      <c r="N4" s="198"/>
      <c r="O4" s="86"/>
      <c r="P4" s="199"/>
      <c r="Q4" s="86"/>
      <c r="R4" s="86"/>
    </row>
    <row r="5" s="26" customFormat="true" ht="14.65" hidden="false" customHeight="true" outlineLevel="0" collapsed="false">
      <c r="B5" s="200" t="s">
        <v>160</v>
      </c>
      <c r="C5" s="201" t="n">
        <f aca="false">HLOOKUP($G$1,'Set up'!$D$12:$O$15,4,0)</f>
        <v>31</v>
      </c>
      <c r="D5" s="177"/>
      <c r="F5" s="199" t="s">
        <v>161</v>
      </c>
      <c r="G5" s="202" t="s">
        <v>162</v>
      </c>
      <c r="H5" s="203"/>
      <c r="I5" s="204" t="s">
        <v>163</v>
      </c>
      <c r="J5" s="204"/>
      <c r="K5" s="205" t="s">
        <v>163</v>
      </c>
      <c r="L5" s="206"/>
      <c r="M5" s="207" t="s">
        <v>162</v>
      </c>
      <c r="N5" s="208"/>
      <c r="O5" s="199"/>
      <c r="P5" s="199"/>
      <c r="Q5" s="86"/>
      <c r="R5" s="209"/>
    </row>
    <row r="6" s="26" customFormat="true" ht="14.65" hidden="false" customHeight="true" outlineLevel="0" collapsed="false">
      <c r="B6" s="210" t="s">
        <v>164</v>
      </c>
      <c r="C6" s="211" t="n">
        <f aca="false">C4+C5</f>
        <v>43405</v>
      </c>
      <c r="D6" s="177"/>
      <c r="F6" s="212" t="s">
        <v>129</v>
      </c>
      <c r="G6" s="213" t="n">
        <f aca="false">IF($G$1=1, VLOOKUP(F6,'Set up'!$A$50:$D$54,3,0),VLOOKUP(F6,'Set up'!$A$50:$O$54,$G$1+2,0))</f>
        <v>10000</v>
      </c>
      <c r="H6" s="214"/>
      <c r="I6" s="215" t="n">
        <f aca="false">(($D$17*I$17*$C$5)+($D$18*I$18*$C$5)+($D$19*I$19*$C$5)+($D$20*I$20*$C$5)+($D$21*I$21*$C$5)+($D$22*I$22*$C$5)+($D$23*I$23*$C$5))*(100/VLOOKUP(F6,'Set up'!$A$50:$C$54,2,0))</f>
        <v>0</v>
      </c>
      <c r="J6" s="216"/>
      <c r="K6" s="217" t="n">
        <v>0</v>
      </c>
      <c r="L6" s="214"/>
      <c r="M6" s="218" t="n">
        <f aca="false">G6-I6+K6</f>
        <v>10000</v>
      </c>
      <c r="N6" s="219"/>
      <c r="O6" s="28"/>
      <c r="P6" s="28"/>
      <c r="Q6" s="86"/>
      <c r="R6" s="220"/>
    </row>
    <row r="7" s="26" customFormat="true" ht="14.65" hidden="false" customHeight="true" outlineLevel="0" collapsed="false">
      <c r="B7" s="221"/>
      <c r="C7" s="190"/>
      <c r="F7" s="222" t="s">
        <v>127</v>
      </c>
      <c r="G7" s="223" t="n">
        <f aca="false">IF($G$1=1, VLOOKUP(F7,'Set up'!$A$50:$D$54,3,0),VLOOKUP(F7,'Set up'!$A$50:$O$54,$G$1+2,0))</f>
        <v>10000</v>
      </c>
      <c r="H7" s="224"/>
      <c r="I7" s="225" t="n">
        <f aca="false">((($D$17*K$17*$C$5)+($D$18*K$18*$C$5)+($D$19*K$19*$C$5)+($D$20*K$20*$C$5)+($D$21*K$21*$C$5)+($D$22*K$22*$C$5)+($D$23*K$23*$C$5)))*(100/VLOOKUP(F7,'Set up'!$A$50:$C$54,2,0))</f>
        <v>0</v>
      </c>
      <c r="J7" s="226"/>
      <c r="K7" s="227" t="n">
        <v>0</v>
      </c>
      <c r="L7" s="224"/>
      <c r="M7" s="228" t="n">
        <f aca="false">G7-I7+K7</f>
        <v>10000</v>
      </c>
      <c r="N7" s="229"/>
      <c r="O7" s="28"/>
      <c r="P7" s="28"/>
      <c r="Q7" s="86"/>
      <c r="R7" s="220"/>
    </row>
    <row r="8" s="26" customFormat="true" ht="14.65" hidden="false" customHeight="true" outlineLevel="0" collapsed="false">
      <c r="B8" s="230" t="s">
        <v>165</v>
      </c>
      <c r="C8" s="231" t="n">
        <f aca="false">'Set up'!D7</f>
        <v>100</v>
      </c>
      <c r="D8" s="232" t="s">
        <v>166</v>
      </c>
      <c r="F8" s="233" t="s">
        <v>128</v>
      </c>
      <c r="G8" s="213" t="n">
        <f aca="false">IF($G$1=1, VLOOKUP(F8,'Set up'!$A$50:$D$54,3,0),VLOOKUP(F8,'Set up'!$A$50:$O$54,$G$1+2,0))</f>
        <v>12500</v>
      </c>
      <c r="H8" s="234"/>
      <c r="I8" s="235" t="n">
        <f aca="false">(($D$17*M$17*$C$5)+($D$18*M$18*$C$5)+($D$19*M$19*$C$5)+($D$20*M$20*$C$5)+($D$21*M$21*$C$5)+($D$22*M$22*$C$5)+($D$23*M$23*$C$5))*(100/VLOOKUP(F8,'Set up'!$A$50:$C$54,2,0))</f>
        <v>0</v>
      </c>
      <c r="J8" s="236"/>
      <c r="K8" s="237" t="n">
        <v>0</v>
      </c>
      <c r="L8" s="234"/>
      <c r="M8" s="218" t="n">
        <f aca="false">G8-I8+K8</f>
        <v>12500</v>
      </c>
      <c r="N8" s="238"/>
      <c r="O8" s="28"/>
      <c r="P8" s="28"/>
      <c r="Q8" s="86"/>
      <c r="R8" s="220"/>
      <c r="T8" s="239"/>
    </row>
    <row r="9" s="26" customFormat="true" ht="14.65" hidden="false" customHeight="true" outlineLevel="0" collapsed="false">
      <c r="B9" s="240" t="s">
        <v>167</v>
      </c>
      <c r="C9" s="241" t="n">
        <v>0</v>
      </c>
      <c r="D9" s="242" t="n">
        <f aca="true">IF($G$1&lt;&gt;1,INDIRECT("period"&amp;$G$1-1&amp;"!c9"),0)</f>
        <v>0</v>
      </c>
      <c r="F9" s="222" t="s">
        <v>130</v>
      </c>
      <c r="G9" s="223" t="n">
        <f aca="false">IF($G$1=1, VLOOKUP(F9,'Set up'!$A$50:$D$54,3,0),VLOOKUP(F9,'Set up'!$A$50:$O$54,$G$1+2,0))</f>
        <v>13000</v>
      </c>
      <c r="H9" s="224"/>
      <c r="I9" s="225" t="n">
        <f aca="false">(($D$17*O$17*$C$5)+($D$18*O$18*$C$5)+($D$19*O$19*$C$5)+($D$20*O$20*$C$5)+($D$21*O$21*$C$5)+($D$22*O$22*$C$5)+($D$23*O$23*$C$5))*(100/VLOOKUP(F9,'Set up'!$A$50:$C$54,2,0))</f>
        <v>0</v>
      </c>
      <c r="J9" s="226"/>
      <c r="K9" s="227" t="n">
        <v>0</v>
      </c>
      <c r="L9" s="224"/>
      <c r="M9" s="228" t="n">
        <f aca="false">G9-I9+K9</f>
        <v>13000</v>
      </c>
      <c r="N9" s="229"/>
      <c r="O9" s="28"/>
      <c r="P9" s="28"/>
      <c r="Q9" s="86"/>
      <c r="R9" s="220"/>
    </row>
    <row r="10" s="26" customFormat="true" ht="14.65" hidden="false" customHeight="true" outlineLevel="0" collapsed="false">
      <c r="B10" s="240" t="s">
        <v>168</v>
      </c>
      <c r="C10" s="243" t="n">
        <v>0</v>
      </c>
      <c r="D10" s="242" t="n">
        <f aca="true">IF($G$1&lt;&gt;1,INDIRECT("period"&amp;$G$1-1&amp;"!c10"),0)</f>
        <v>0</v>
      </c>
      <c r="F10" s="244" t="s">
        <v>131</v>
      </c>
      <c r="G10" s="245" t="n">
        <f aca="false">IF($G$1=1, VLOOKUP(F10,'Set up'!$A$50:$D$54,3,0),VLOOKUP(F10,'Set up'!$A$50:$O$54,$G$1+2,0))</f>
        <v>8000</v>
      </c>
      <c r="H10" s="246"/>
      <c r="I10" s="247" t="n">
        <f aca="false">(($D$17*Q$17*$C$5)+($D$18*Q$18*$C$5)+($D$19*Q$19*$C$5)+($D$20*Q$20*$C$5)+($D$21*Q$21*$C$5)+($D$22*Q$22*$C$5)+($D$23*Q$23*$C$5))*(100/VLOOKUP(F10,'Set up'!$A$50:$C$54,2,0))</f>
        <v>0</v>
      </c>
      <c r="J10" s="248"/>
      <c r="K10" s="249" t="n">
        <v>0</v>
      </c>
      <c r="L10" s="246"/>
      <c r="M10" s="250" t="n">
        <f aca="false">G10-I10+K10</f>
        <v>8000</v>
      </c>
      <c r="N10" s="251"/>
      <c r="O10" s="28"/>
      <c r="P10" s="28"/>
      <c r="Q10" s="86"/>
      <c r="R10" s="220"/>
    </row>
    <row r="11" s="26" customFormat="true" ht="14.65" hidden="false" customHeight="true" outlineLevel="0" collapsed="false">
      <c r="B11" s="252" t="s">
        <v>169</v>
      </c>
      <c r="C11" s="253" t="n">
        <f aca="false">C8-C9-C10</f>
        <v>100</v>
      </c>
      <c r="D11" s="242" t="n">
        <f aca="true">IF($G$1&lt;&gt;1,INDIRECT("period"&amp;$G$1-1&amp;"!c11"),0)</f>
        <v>100</v>
      </c>
      <c r="F11" s="26" t="s">
        <v>170</v>
      </c>
    </row>
    <row r="12" s="26" customFormat="true" ht="14.65" hidden="false" customHeight="true" outlineLevel="0" collapsed="false">
      <c r="A12" s="28"/>
      <c r="B12" s="254" t="s">
        <v>171</v>
      </c>
      <c r="C12" s="255" t="n">
        <f aca="false">INDEX('Set up'!D30:O30,1,G1)</f>
        <v>55</v>
      </c>
      <c r="D12" s="256" t="s">
        <v>172</v>
      </c>
      <c r="E12" s="28"/>
      <c r="F12" s="86" t="s">
        <v>173</v>
      </c>
      <c r="G12" s="86"/>
      <c r="H12" s="86"/>
      <c r="I12" s="86"/>
      <c r="J12" s="86"/>
    </row>
    <row r="13" s="26" customFormat="true" ht="14.65" hidden="false" customHeight="true" outlineLevel="0" collapsed="false">
      <c r="B13" s="2"/>
      <c r="C13" s="2"/>
      <c r="D13" s="2"/>
    </row>
    <row r="14" s="26" customFormat="true" ht="14.65" hidden="false" customHeight="true" outlineLevel="0" collapsed="false">
      <c r="B14" s="2"/>
      <c r="C14" s="2"/>
      <c r="D14" s="2"/>
      <c r="F14" s="257"/>
    </row>
    <row r="15" s="26" customFormat="true" ht="57.25" hidden="false" customHeight="true" outlineLevel="0" collapsed="false">
      <c r="B15" s="185" t="s">
        <v>174</v>
      </c>
      <c r="C15" s="258"/>
      <c r="D15" s="259"/>
      <c r="G15" s="260" t="s">
        <v>175</v>
      </c>
      <c r="N15" s="261"/>
      <c r="Y15" s="262"/>
      <c r="Z15" s="262"/>
      <c r="AA15" s="262"/>
      <c r="AB15" s="262"/>
      <c r="AC15" s="262"/>
      <c r="AD15" s="262"/>
    </row>
    <row r="16" customFormat="false" ht="47.7" hidden="false" customHeight="true" outlineLevel="0" collapsed="false">
      <c r="B16" s="263" t="s">
        <v>176</v>
      </c>
      <c r="C16" s="264" t="s">
        <v>177</v>
      </c>
      <c r="D16" s="265" t="s">
        <v>178</v>
      </c>
      <c r="E16" s="266" t="s">
        <v>179</v>
      </c>
      <c r="F16" s="267" t="s">
        <v>180</v>
      </c>
      <c r="G16" s="268" t="s">
        <v>121</v>
      </c>
      <c r="H16" s="269" t="s">
        <v>181</v>
      </c>
      <c r="I16" s="270" t="str">
        <f aca="false">F6</f>
        <v>Meadow Hay</v>
      </c>
      <c r="J16" s="271" t="s">
        <v>181</v>
      </c>
      <c r="K16" s="272" t="str">
        <f aca="false">F7</f>
        <v>Pasture Silage</v>
      </c>
      <c r="L16" s="269" t="s">
        <v>181</v>
      </c>
      <c r="M16" s="270" t="str">
        <f aca="false">F8</f>
        <v>Maize Silage</v>
      </c>
      <c r="N16" s="271" t="s">
        <v>181</v>
      </c>
      <c r="O16" s="272" t="str">
        <f aca="false">F9</f>
        <v>Crop</v>
      </c>
      <c r="P16" s="269" t="s">
        <v>181</v>
      </c>
      <c r="Q16" s="270" t="str">
        <f aca="false">F10</f>
        <v>Meal</v>
      </c>
      <c r="R16" s="271" t="s">
        <v>181</v>
      </c>
      <c r="S16" s="273"/>
    </row>
    <row r="17" customFormat="false" ht="14.65" hidden="false" customHeight="true" outlineLevel="0" collapsed="false">
      <c r="B17" s="274" t="s">
        <v>136</v>
      </c>
      <c r="C17" s="275" t="n">
        <f aca="false">VLOOKUP(B17,'Set up'!$B$62:$O$89,2+$G$1,FALSE())</f>
        <v>0</v>
      </c>
      <c r="D17" s="276" t="n">
        <v>0</v>
      </c>
      <c r="E17" s="277" t="str">
        <f aca="false">TRIM(CLEAN(INDEX('Set up'!$D$63:$O$87,MATCH(B17,'Set up'!$B$62:$B$89,0),+$G$1)))</f>
        <v>0</v>
      </c>
      <c r="F17" s="278" t="n">
        <f aca="false">G17+I17+K17+M17+O17+Q17</f>
        <v>0</v>
      </c>
      <c r="G17" s="279" t="n">
        <v>0</v>
      </c>
      <c r="H17" s="280" t="n">
        <f aca="true">IF($G$1&lt;&gt;1,INDIRECT("period"&amp;$G$1-1&amp;"!G17"),0)</f>
        <v>0</v>
      </c>
      <c r="I17" s="279" t="n">
        <v>0</v>
      </c>
      <c r="J17" s="280" t="n">
        <f aca="true">IF($G$1&lt;&gt;1,INDIRECT("period"&amp;$G$1-1&amp;"!I17"),0)</f>
        <v>0</v>
      </c>
      <c r="K17" s="279" t="n">
        <v>0</v>
      </c>
      <c r="L17" s="280" t="n">
        <f aca="true">IF($G$1&lt;&gt;1,INDIRECT("period"&amp;$G$1-1&amp;"!K17"),0)</f>
        <v>0</v>
      </c>
      <c r="M17" s="279" t="n">
        <v>0</v>
      </c>
      <c r="N17" s="280" t="n">
        <f aca="true">IF($G$1&lt;&gt;1,INDIRECT("period"&amp;$G$1-1&amp;"!M17"),0)</f>
        <v>0</v>
      </c>
      <c r="O17" s="279" t="n">
        <v>0</v>
      </c>
      <c r="P17" s="280" t="n">
        <f aca="true">IF($G$1&lt;&gt;1,INDIRECT("period"&amp;$G$1-1&amp;"!O17"),0)</f>
        <v>0</v>
      </c>
      <c r="Q17" s="281" t="n">
        <v>0</v>
      </c>
      <c r="R17" s="282" t="n">
        <f aca="true">IF($G$1&lt;&gt;1,INDIRECT("period"&amp;$G$1-1&amp;"!Q17"),0)</f>
        <v>0</v>
      </c>
      <c r="S17" s="283"/>
    </row>
    <row r="18" customFormat="false" ht="14.65" hidden="false" customHeight="true" outlineLevel="0" collapsed="false">
      <c r="B18" s="284" t="s">
        <v>140</v>
      </c>
      <c r="C18" s="285" t="n">
        <f aca="false">VLOOKUP(B18,'Set up'!$B$62:$O$89,2+$G$1,FALSE())</f>
        <v>0</v>
      </c>
      <c r="D18" s="286" t="n">
        <v>0</v>
      </c>
      <c r="E18" s="287" t="str">
        <f aca="false">TRIM(CLEAN(INDEX('Set up'!$D$63:$O$87,MATCH(B18,'Set up'!$B$62:$B$89,0),+$G$1)))</f>
        <v>0</v>
      </c>
      <c r="F18" s="288" t="n">
        <f aca="false">G18+I18+K18+M18+O18+Q18</f>
        <v>0</v>
      </c>
      <c r="G18" s="289" t="n">
        <v>0</v>
      </c>
      <c r="H18" s="290" t="n">
        <f aca="true">IF($G$1&lt;&gt;1,INDIRECT("period"&amp;$G$1-1&amp;"!G18"),0)</f>
        <v>0</v>
      </c>
      <c r="I18" s="289" t="n">
        <v>0</v>
      </c>
      <c r="J18" s="290" t="n">
        <f aca="true">IF($G$1&lt;&gt;1,INDIRECT("period"&amp;$G$1-1&amp;"!I18"),0)</f>
        <v>0</v>
      </c>
      <c r="K18" s="289" t="n">
        <v>0</v>
      </c>
      <c r="L18" s="290" t="n">
        <f aca="true">IF($G$1&lt;&gt;1,INDIRECT("period"&amp;$G$1-1&amp;"!K18"),0)</f>
        <v>0</v>
      </c>
      <c r="M18" s="289" t="n">
        <v>0</v>
      </c>
      <c r="N18" s="290" t="n">
        <f aca="true">IF($G$1&lt;&gt;1,INDIRECT("period"&amp;$G$1-1&amp;"!M18"),0)</f>
        <v>0</v>
      </c>
      <c r="O18" s="289" t="n">
        <v>0</v>
      </c>
      <c r="P18" s="290" t="n">
        <f aca="true">IF($G$1&lt;&gt;1,INDIRECT("period"&amp;$G$1-1&amp;"!O18"),0)</f>
        <v>0</v>
      </c>
      <c r="Q18" s="289" t="n">
        <v>0</v>
      </c>
      <c r="R18" s="290" t="n">
        <f aca="true">IF($G$1&lt;&gt;1,INDIRECT("period"&amp;$G$1-1&amp;"!Q18"),0)</f>
        <v>0</v>
      </c>
      <c r="S18" s="283"/>
    </row>
    <row r="19" customFormat="false" ht="14.65" hidden="false" customHeight="true" outlineLevel="0" collapsed="false">
      <c r="B19" s="291" t="s">
        <v>141</v>
      </c>
      <c r="C19" s="285" t="n">
        <f aca="false">VLOOKUP(B19,'Set up'!$B$62:$O$89,2+$G$1,FALSE())</f>
        <v>0</v>
      </c>
      <c r="D19" s="292" t="n">
        <v>0</v>
      </c>
      <c r="E19" s="293" t="str">
        <f aca="false">TRIM(CLEAN(INDEX('Set up'!$D$63:$O$87,MATCH(B19,'Set up'!$B$62:$B$89,0),+$G$1)))</f>
        <v>0</v>
      </c>
      <c r="F19" s="294" t="n">
        <f aca="false">G19+I19+K19+M19+O19+Q19</f>
        <v>0</v>
      </c>
      <c r="G19" s="281" t="n">
        <v>0</v>
      </c>
      <c r="H19" s="282" t="n">
        <f aca="true">IF($G$1&lt;&gt;1,INDIRECT("period"&amp;$G$1-1&amp;"!G19"),0)</f>
        <v>0</v>
      </c>
      <c r="I19" s="281" t="n">
        <v>0</v>
      </c>
      <c r="J19" s="282" t="n">
        <f aca="true">IF($G$1&lt;&gt;1,INDIRECT("period"&amp;$G$1-1&amp;"!I19"),0)</f>
        <v>0</v>
      </c>
      <c r="K19" s="281" t="n">
        <v>0</v>
      </c>
      <c r="L19" s="282" t="n">
        <f aca="true">IF($G$1&lt;&gt;1,INDIRECT("period"&amp;$G$1-1&amp;"!K19"),0)</f>
        <v>0</v>
      </c>
      <c r="M19" s="281" t="n">
        <v>0</v>
      </c>
      <c r="N19" s="282" t="n">
        <f aca="true">IF($G$1&lt;&gt;1,INDIRECT("period"&amp;$G$1-1&amp;"!G19"),0)</f>
        <v>0</v>
      </c>
      <c r="O19" s="281" t="n">
        <v>0</v>
      </c>
      <c r="P19" s="282" t="n">
        <f aca="true">IF($G$1&lt;&gt;1,INDIRECT("period"&amp;$G$1-1&amp;"!O19"),0)</f>
        <v>0</v>
      </c>
      <c r="Q19" s="281" t="n">
        <v>0</v>
      </c>
      <c r="R19" s="282" t="n">
        <f aca="true">IF($G$1&lt;&gt;1,INDIRECT("period"&amp;$G$1-1&amp;"!Q19"),0)</f>
        <v>0</v>
      </c>
      <c r="S19" s="283"/>
    </row>
    <row r="20" customFormat="false" ht="14.65" hidden="false" customHeight="true" outlineLevel="0" collapsed="false">
      <c r="B20" s="284" t="s">
        <v>142</v>
      </c>
      <c r="C20" s="285" t="n">
        <f aca="false">VLOOKUP(B20,'Set up'!$B$62:$O$89,2+$G$1,FALSE())</f>
        <v>0</v>
      </c>
      <c r="D20" s="295" t="n">
        <v>0</v>
      </c>
      <c r="E20" s="287" t="str">
        <f aca="false">TRIM(CLEAN(INDEX('Set up'!$D$63:$O$87,MATCH(B20,'Set up'!$B$62:$B$89,0),+$G$1)))</f>
        <v>0</v>
      </c>
      <c r="F20" s="288" t="n">
        <f aca="false">G20+I20+K20+M20+O20+Q20</f>
        <v>0</v>
      </c>
      <c r="G20" s="289" t="n">
        <v>0</v>
      </c>
      <c r="H20" s="290" t="n">
        <f aca="true">IF($G$1&lt;&gt;1,INDIRECT("period"&amp;$G$1-1&amp;"!G20"),0)</f>
        <v>0</v>
      </c>
      <c r="I20" s="289" t="n">
        <v>0</v>
      </c>
      <c r="J20" s="290" t="n">
        <f aca="true">IF($G$1&lt;&gt;1,INDIRECT("period"&amp;$G$1-1&amp;"!I27"),0)</f>
        <v>0</v>
      </c>
      <c r="K20" s="289" t="n">
        <v>0</v>
      </c>
      <c r="L20" s="290" t="n">
        <f aca="true">IF($G$1&lt;&gt;1,INDIRECT("period"&amp;$G$1-1&amp;"!K20"),0)</f>
        <v>0</v>
      </c>
      <c r="M20" s="289" t="n">
        <v>0</v>
      </c>
      <c r="N20" s="290" t="n">
        <f aca="true">IF($G$1&lt;&gt;1,INDIRECT("period"&amp;$G$1-1&amp;"!M20"),0)</f>
        <v>0</v>
      </c>
      <c r="O20" s="289" t="n">
        <v>0</v>
      </c>
      <c r="P20" s="290" t="n">
        <f aca="true">IF($G$1&lt;&gt;1,INDIRECT("period"&amp;$G$1-1&amp;"!O20"),0)</f>
        <v>0</v>
      </c>
      <c r="Q20" s="289" t="n">
        <v>0</v>
      </c>
      <c r="R20" s="290" t="n">
        <f aca="true">IF($G$1&lt;&gt;1,INDIRECT("period"&amp;$G$1-1&amp;"!Q20"),0)</f>
        <v>0</v>
      </c>
      <c r="S20" s="283"/>
    </row>
    <row r="21" customFormat="false" ht="14.65" hidden="false" customHeight="true" outlineLevel="0" collapsed="false">
      <c r="B21" s="291" t="s">
        <v>143</v>
      </c>
      <c r="C21" s="285" t="n">
        <f aca="false">VLOOKUP(B21,'Set up'!$B$62:$O$89,2+$G$1,FALSE())</f>
        <v>0</v>
      </c>
      <c r="D21" s="292" t="n">
        <v>0</v>
      </c>
      <c r="E21" s="293" t="str">
        <f aca="false">TRIM(CLEAN(INDEX('Set up'!$D$63:$O$87,MATCH(B21,'Set up'!$B$62:$B$89,0),+$G$1)))</f>
        <v>0</v>
      </c>
      <c r="F21" s="294" t="n">
        <f aca="false">G21+I21+K21+M21+O21+Q21</f>
        <v>0</v>
      </c>
      <c r="G21" s="281" t="n">
        <v>0</v>
      </c>
      <c r="H21" s="282" t="n">
        <f aca="true">IF($G$1&lt;&gt;1,INDIRECT("period"&amp;$G$1-1&amp;"!G21"),0)</f>
        <v>0</v>
      </c>
      <c r="I21" s="281" t="n">
        <v>0</v>
      </c>
      <c r="J21" s="282" t="n">
        <f aca="true">IF($G$1&lt;&gt;1,INDIRECT("period"&amp;$G$1-1&amp;"!I21"),0)</f>
        <v>0</v>
      </c>
      <c r="K21" s="281" t="n">
        <v>0</v>
      </c>
      <c r="L21" s="282" t="n">
        <f aca="true">IF($G$1&lt;&gt;1,INDIRECT("period"&amp;$G$1-1&amp;"!K21"),0)</f>
        <v>0</v>
      </c>
      <c r="M21" s="281" t="n">
        <v>0</v>
      </c>
      <c r="N21" s="282" t="n">
        <f aca="true">IF($G$1&lt;&gt;1,INDIRECT("period"&amp;$G$1-1&amp;"!M21"),0)</f>
        <v>0</v>
      </c>
      <c r="O21" s="281" t="n">
        <v>0</v>
      </c>
      <c r="P21" s="282" t="n">
        <f aca="true">IF($G$1&lt;&gt;1,INDIRECT("period"&amp;$G$1-1&amp;"!O21"),0)</f>
        <v>0</v>
      </c>
      <c r="Q21" s="281" t="n">
        <v>0</v>
      </c>
      <c r="R21" s="282" t="n">
        <f aca="true">IF($G$1&lt;&gt;1,INDIRECT("period"&amp;$G$1-1&amp;"!Q21"),0)</f>
        <v>0</v>
      </c>
      <c r="S21" s="296"/>
    </row>
    <row r="22" customFormat="false" ht="14.65" hidden="false" customHeight="true" outlineLevel="0" collapsed="false">
      <c r="B22" s="284" t="s">
        <v>145</v>
      </c>
      <c r="C22" s="285" t="n">
        <f aca="false">VLOOKUP(B22,'Set up'!$B$62:$O$89,2+$G$1,FALSE())</f>
        <v>0</v>
      </c>
      <c r="D22" s="295" t="n">
        <v>0</v>
      </c>
      <c r="E22" s="287" t="str">
        <f aca="false">TRIM(CLEAN(INDEX('Set up'!$D$63:$O$87,MATCH(B22,'Set up'!$B$62:$B$89,0),+$G$1)))</f>
        <v>0</v>
      </c>
      <c r="F22" s="288" t="n">
        <f aca="false">G22+I22+K22+M22+O22+Q22</f>
        <v>0</v>
      </c>
      <c r="G22" s="289" t="n">
        <v>0</v>
      </c>
      <c r="H22" s="290" t="n">
        <f aca="true">IF($G$1&lt;&gt;1,INDIRECT("period"&amp;$G$1-1&amp;"!G22"),0)</f>
        <v>0</v>
      </c>
      <c r="I22" s="289" t="n">
        <v>0</v>
      </c>
      <c r="J22" s="290" t="n">
        <f aca="true">IF($G$1&lt;&gt;1,INDIRECT("period"&amp;$G$1-1&amp;"!i22"),0)</f>
        <v>0</v>
      </c>
      <c r="K22" s="289" t="n">
        <v>0</v>
      </c>
      <c r="L22" s="290" t="n">
        <f aca="true">IF($G$1&lt;&gt;1,INDIRECT("period"&amp;$G$1-1&amp;"!G22"),0)</f>
        <v>0</v>
      </c>
      <c r="M22" s="289" t="n">
        <v>0</v>
      </c>
      <c r="N22" s="290" t="n">
        <f aca="true">IF($G$1&lt;&gt;1,INDIRECT("period"&amp;$G$1-1&amp;"!M22"),0)</f>
        <v>0</v>
      </c>
      <c r="O22" s="289" t="n">
        <v>0</v>
      </c>
      <c r="P22" s="290" t="n">
        <f aca="true">IF($G$1&lt;&gt;1,INDIRECT("period"&amp;$G$1-1&amp;"!O22"),0)</f>
        <v>0</v>
      </c>
      <c r="Q22" s="289" t="n">
        <v>0</v>
      </c>
      <c r="R22" s="290" t="n">
        <f aca="true">IF($G$1&lt;&gt;1,INDIRECT("period"&amp;$G$1-1&amp;"!Q22"),0)</f>
        <v>0</v>
      </c>
      <c r="S22" s="283"/>
    </row>
    <row r="23" customFormat="false" ht="14.65" hidden="false" customHeight="true" outlineLevel="0" collapsed="false">
      <c r="B23" s="297" t="s">
        <v>144</v>
      </c>
      <c r="C23" s="298" t="n">
        <f aca="false">VLOOKUP(B23,'Set up'!$B$62:$O$89,2+$G$1,FALSE())</f>
        <v>0</v>
      </c>
      <c r="D23" s="299" t="n">
        <v>0</v>
      </c>
      <c r="E23" s="300" t="str">
        <f aca="false">TRIM(CLEAN(INDEX('Set up'!$D$63:$O$87,MATCH(B23,'Set up'!$B$62:$B$89,0),+$G$1)))</f>
        <v>0</v>
      </c>
      <c r="F23" s="301" t="n">
        <f aca="false">G23+I23+K23+M23+O23+Q23</f>
        <v>0</v>
      </c>
      <c r="G23" s="302" t="n">
        <v>0</v>
      </c>
      <c r="H23" s="303" t="n">
        <f aca="true">IF($G$1&lt;&gt;1,INDIRECT("period"&amp;$G$1-1&amp;"!G23"),0)</f>
        <v>0</v>
      </c>
      <c r="I23" s="302" t="n">
        <v>0</v>
      </c>
      <c r="J23" s="303" t="n">
        <f aca="true">IF($G$1&lt;&gt;1,INDIRECT("period"&amp;$G$1-1&amp;"!I23"),0)</f>
        <v>0</v>
      </c>
      <c r="K23" s="302" t="n">
        <v>0</v>
      </c>
      <c r="L23" s="303" t="n">
        <f aca="true">IF($G$1&lt;&gt;1,INDIRECT("period"&amp;$G$1-1&amp;"!K23"),0)</f>
        <v>0</v>
      </c>
      <c r="M23" s="302" t="n">
        <v>0</v>
      </c>
      <c r="N23" s="303" t="n">
        <f aca="true">IF($G$1&lt;&gt;1,INDIRECT("period"&amp;$G$1-1&amp;"!M23"),0)</f>
        <v>0</v>
      </c>
      <c r="O23" s="302" t="n">
        <v>0</v>
      </c>
      <c r="P23" s="303" t="n">
        <f aca="true">IF($G$1&lt;&gt;1,INDIRECT("period"&amp;$G$1-1&amp;"!G23"),0)</f>
        <v>0</v>
      </c>
      <c r="Q23" s="302" t="n">
        <v>0</v>
      </c>
      <c r="R23" s="303" t="n">
        <f aca="true">IF($G$1&lt;&gt;1,INDIRECT("period"&amp;$G$1-1&amp;"!Q23"),0)</f>
        <v>0</v>
      </c>
      <c r="S23" s="283"/>
    </row>
    <row r="24" customFormat="false" ht="14.65" hidden="false" customHeight="true" outlineLevel="0" collapsed="false">
      <c r="B24" s="304" t="s">
        <v>182</v>
      </c>
      <c r="C24" s="305" t="n">
        <f aca="false">SUM(C17:C23)</f>
        <v>0</v>
      </c>
      <c r="D24" s="306" t="n">
        <f aca="false">SUM(D17:D23)</f>
        <v>0</v>
      </c>
      <c r="E24" s="307"/>
      <c r="F24" s="307"/>
      <c r="S24" s="308"/>
    </row>
    <row r="25" customFormat="false" ht="14.65" hidden="false" customHeight="true" outlineLevel="0" collapsed="false">
      <c r="B25" s="309"/>
      <c r="C25" s="310"/>
      <c r="D25" s="311"/>
      <c r="E25" s="307"/>
      <c r="F25" s="307"/>
      <c r="H25" s="312"/>
      <c r="I25" s="313"/>
      <c r="J25" s="314" t="s">
        <v>183</v>
      </c>
      <c r="K25" s="313"/>
      <c r="L25" s="313"/>
      <c r="M25" s="315"/>
      <c r="S25" s="308"/>
    </row>
    <row r="26" s="26" customFormat="true" ht="14.65" hidden="false" customHeight="true" outlineLevel="0" collapsed="false">
      <c r="H26" s="316"/>
      <c r="I26" s="317"/>
      <c r="J26" s="318" t="s">
        <v>184</v>
      </c>
      <c r="K26" s="319" t="n">
        <f aca="false">G46</f>
        <v>10192</v>
      </c>
      <c r="L26" s="320" t="s">
        <v>172</v>
      </c>
      <c r="M26" s="321"/>
      <c r="P26" s="322"/>
    </row>
    <row r="27" s="26" customFormat="true" ht="14.65" hidden="false" customHeight="true" outlineLevel="0" collapsed="false">
      <c r="H27" s="117"/>
      <c r="I27" s="323"/>
      <c r="J27" s="324" t="s">
        <v>185</v>
      </c>
      <c r="K27" s="325" t="str">
        <f aca="false">"("&amp;G47</f>
        <v>(2200</v>
      </c>
      <c r="L27" s="326" t="s">
        <v>186</v>
      </c>
      <c r="M27" s="327"/>
    </row>
    <row r="28" s="26" customFormat="true" ht="27.25" hidden="false" customHeight="true" outlineLevel="0" collapsed="false">
      <c r="B28" s="185" t="s">
        <v>187</v>
      </c>
      <c r="G28" s="328"/>
      <c r="H28" s="329"/>
      <c r="I28" s="329"/>
      <c r="J28" s="329"/>
      <c r="K28" s="413" t="s">
        <v>188</v>
      </c>
      <c r="L28" s="331"/>
      <c r="M28" s="329"/>
      <c r="N28" s="329"/>
      <c r="O28" s="329"/>
      <c r="P28" s="329"/>
      <c r="Q28" s="329"/>
      <c r="R28" s="332"/>
    </row>
    <row r="29" s="26" customFormat="true" ht="14.65" hidden="false" customHeight="true" outlineLevel="0" collapsed="false">
      <c r="B29" s="333" t="s">
        <v>189</v>
      </c>
      <c r="G29" s="334"/>
      <c r="H29" s="335"/>
      <c r="I29" s="336"/>
      <c r="J29" s="336"/>
      <c r="K29" s="337"/>
      <c r="L29" s="337"/>
      <c r="M29" s="336"/>
      <c r="N29" s="336"/>
      <c r="O29" s="336"/>
      <c r="P29" s="336"/>
      <c r="Q29" s="336"/>
      <c r="R29" s="338"/>
      <c r="T29" s="339"/>
    </row>
    <row r="30" s="26" customFormat="true" ht="23.85" hidden="false" customHeight="true" outlineLevel="0" collapsed="false">
      <c r="B30" s="340" t="s">
        <v>190</v>
      </c>
      <c r="G30" s="341" t="s">
        <v>121</v>
      </c>
      <c r="H30" s="342"/>
      <c r="I30" s="343" t="str">
        <f aca="false">I16</f>
        <v>Meadow Hay</v>
      </c>
      <c r="J30" s="344"/>
      <c r="K30" s="345" t="str">
        <f aca="false">K16</f>
        <v>Pasture Silage</v>
      </c>
      <c r="L30" s="346"/>
      <c r="M30" s="343" t="str">
        <f aca="false">M16</f>
        <v>Maize Silage</v>
      </c>
      <c r="N30" s="344"/>
      <c r="O30" s="347" t="str">
        <f aca="false">O16</f>
        <v>Crop</v>
      </c>
      <c r="P30" s="346"/>
      <c r="Q30" s="343" t="str">
        <f aca="false">Q16</f>
        <v>Meal</v>
      </c>
      <c r="R30" s="344"/>
    </row>
    <row r="31" s="26" customFormat="true" ht="14.65" hidden="false" customHeight="true" outlineLevel="0" collapsed="false">
      <c r="E31" s="348" t="str">
        <f aca="false">B17</f>
        <v>Milking Cows Herd A</v>
      </c>
      <c r="F31" s="349"/>
      <c r="G31" s="350" t="n">
        <f aca="false">G17*(1/INDEX('Set up'!$D$45:$O$45,1,$G$1))</f>
        <v>0</v>
      </c>
      <c r="H31" s="351"/>
      <c r="I31" s="352" t="n">
        <f aca="false">I17*100/((VLOOKUP(I$16,'Set up'!$A$50:$B$54,2,0)))</f>
        <v>0</v>
      </c>
      <c r="J31" s="352"/>
      <c r="K31" s="350" t="n">
        <f aca="false">K17*100/((VLOOKUP(K$16,'Set up'!$A$50:$B$54,2,0)))</f>
        <v>0</v>
      </c>
      <c r="L31" s="351"/>
      <c r="M31" s="350" t="n">
        <f aca="false">M17*100/((VLOOKUP(M$16,'Set up'!$A$50:$B$54,2,0)))</f>
        <v>0</v>
      </c>
      <c r="N31" s="351"/>
      <c r="O31" s="350" t="n">
        <f aca="false">O17*100/((VLOOKUP(O$16,'Set up'!$A$50:$B$54,2,0)))</f>
        <v>0</v>
      </c>
      <c r="P31" s="351"/>
      <c r="Q31" s="350" t="n">
        <f aca="false">Q17*100/((VLOOKUP(Q$16,'Set up'!$A$50:$B$54,2,0)))</f>
        <v>0</v>
      </c>
      <c r="R31" s="351"/>
    </row>
    <row r="32" s="26" customFormat="true" ht="14.65" hidden="false" customHeight="true" outlineLevel="0" collapsed="false">
      <c r="E32" s="353" t="str">
        <f aca="false">B18</f>
        <v>Dry Fats</v>
      </c>
      <c r="F32" s="354"/>
      <c r="G32" s="355" t="n">
        <f aca="false">G18*(1/INDEX('Set up'!$D$45:$O$45,1,$G$1))</f>
        <v>0</v>
      </c>
      <c r="H32" s="356"/>
      <c r="I32" s="357" t="n">
        <f aca="false">I18*100/((VLOOKUP(I$16,'Set up'!$A$50:$B$54,2,0)))</f>
        <v>0</v>
      </c>
      <c r="J32" s="357"/>
      <c r="K32" s="358" t="n">
        <f aca="false">K18*100/((VLOOKUP(K$16,'Set up'!$A$50:$B$54,2,0)))</f>
        <v>0</v>
      </c>
      <c r="L32" s="359"/>
      <c r="M32" s="358" t="n">
        <f aca="false">M18*100/((VLOOKUP(M$16,'Set up'!$A$50:$B$54,2,0)))</f>
        <v>0</v>
      </c>
      <c r="N32" s="359"/>
      <c r="O32" s="358" t="n">
        <f aca="false">O18*100/((VLOOKUP(O$16,'Set up'!$A$50:$B$54,2,0)))</f>
        <v>0</v>
      </c>
      <c r="P32" s="359"/>
      <c r="Q32" s="358" t="n">
        <f aca="false">Q18*100/((VLOOKUP(Q$16,'Set up'!$A$50:$B$54,2,0)))</f>
        <v>0</v>
      </c>
      <c r="R32" s="359"/>
    </row>
    <row r="33" s="26" customFormat="true" ht="14.65" hidden="false" customHeight="true" outlineLevel="0" collapsed="false">
      <c r="E33" s="360" t="str">
        <f aca="false">B19</f>
        <v>Dry thins</v>
      </c>
      <c r="F33" s="361"/>
      <c r="G33" s="350" t="n">
        <f aca="false">G19*(1/INDEX('Set up'!$D$45:$O$45,1,$G$1))</f>
        <v>0</v>
      </c>
      <c r="H33" s="351"/>
      <c r="I33" s="352" t="n">
        <f aca="false">I19*100/((VLOOKUP(I$16,'Set up'!$A$50:$B$54,2,0)))</f>
        <v>0</v>
      </c>
      <c r="J33" s="352"/>
      <c r="K33" s="350" t="n">
        <f aca="false">K19*100/((VLOOKUP(K$16,'Set up'!$A$50:$B$54,2,0)))</f>
        <v>0</v>
      </c>
      <c r="L33" s="351"/>
      <c r="M33" s="350" t="n">
        <f aca="false">M19*100/((VLOOKUP(M$16,'Set up'!$A$50:$B$54,2,0)))</f>
        <v>0</v>
      </c>
      <c r="N33" s="351"/>
      <c r="O33" s="350" t="n">
        <f aca="false">O19*100/((VLOOKUP(O$16,'Set up'!$A$50:$B$54,2,0)))</f>
        <v>0</v>
      </c>
      <c r="P33" s="351"/>
      <c r="Q33" s="350" t="n">
        <f aca="false">Q19*100/((VLOOKUP(Q$16,'Set up'!$A$50:$B$54,2,0)))</f>
        <v>0</v>
      </c>
      <c r="R33" s="351"/>
    </row>
    <row r="34" s="26" customFormat="true" ht="14.65" hidden="false" customHeight="true" outlineLevel="0" collapsed="false">
      <c r="E34" s="353" t="str">
        <f aca="false">B20</f>
        <v>R 2yr heifers</v>
      </c>
      <c r="F34" s="354"/>
      <c r="G34" s="355" t="n">
        <f aca="false">G20*(1/INDEX('Set up'!$D$45:$O$45,1,$G$1))</f>
        <v>0</v>
      </c>
      <c r="H34" s="356"/>
      <c r="I34" s="362" t="n">
        <f aca="false">I20*100/((VLOOKUP(I$16,'Set up'!$A$50:$B$54,2,0)))</f>
        <v>0</v>
      </c>
      <c r="J34" s="362"/>
      <c r="K34" s="363" t="n">
        <f aca="false">K20*100/((VLOOKUP(K$16,'Set up'!$A$50:$B$54,2,0)))</f>
        <v>0</v>
      </c>
      <c r="L34" s="364"/>
      <c r="M34" s="363" t="n">
        <f aca="false">M20*100/((VLOOKUP(M$16,'Set up'!$A$50:$B$54,2,0)))</f>
        <v>0</v>
      </c>
      <c r="N34" s="364"/>
      <c r="O34" s="363" t="n">
        <f aca="false">O20*100/((VLOOKUP(O$16,'Set up'!$A$50:$B$54,2,0)))</f>
        <v>0</v>
      </c>
      <c r="P34" s="364"/>
      <c r="Q34" s="363" t="n">
        <f aca="false">Q20*100/((VLOOKUP(Q$16,'Set up'!$A$50:$B$54,2,0)))</f>
        <v>0</v>
      </c>
      <c r="R34" s="364"/>
    </row>
    <row r="35" s="26" customFormat="true" ht="14.65" hidden="false" customHeight="true" outlineLevel="0" collapsed="false">
      <c r="E35" s="348" t="str">
        <f aca="false">B21</f>
        <v>Heifer Calves</v>
      </c>
      <c r="F35" s="349"/>
      <c r="G35" s="350" t="n">
        <f aca="false">G21*(1/INDEX('Set up'!$D$45:$O$45,1,$G$1))</f>
        <v>0</v>
      </c>
      <c r="H35" s="351"/>
      <c r="I35" s="352" t="n">
        <f aca="false">I21*100/((VLOOKUP(I$16,'Set up'!$A$50:$B$54,2,0)))</f>
        <v>0</v>
      </c>
      <c r="J35" s="352"/>
      <c r="K35" s="350" t="n">
        <f aca="false">K21*100/((VLOOKUP(K$16,'Set up'!$A$50:$B$54,2,0)))</f>
        <v>0</v>
      </c>
      <c r="L35" s="351"/>
      <c r="M35" s="350" t="n">
        <f aca="false">M21*100/((VLOOKUP(M$16,'Set up'!$A$50:$B$54,2,0)))</f>
        <v>0</v>
      </c>
      <c r="N35" s="351"/>
      <c r="O35" s="350" t="n">
        <f aca="false">O21*100/((VLOOKUP(O$16,'Set up'!$A$50:$B$54,2,0)))</f>
        <v>0</v>
      </c>
      <c r="P35" s="351"/>
      <c r="Q35" s="350" t="n">
        <f aca="false">Q21*100/((VLOOKUP(Q$16,'Set up'!$A$50:$B$54,2,0)))</f>
        <v>0</v>
      </c>
      <c r="R35" s="351"/>
    </row>
    <row r="36" s="26" customFormat="true" ht="14.65" hidden="false" customHeight="true" outlineLevel="0" collapsed="false">
      <c r="E36" s="353" t="str">
        <f aca="false">B22</f>
        <v>Bulls</v>
      </c>
      <c r="F36" s="354"/>
      <c r="G36" s="355" t="n">
        <f aca="false">G22*(1/INDEX('Set up'!$D$45:$O$45,1,$G$1))</f>
        <v>0</v>
      </c>
      <c r="H36" s="356"/>
      <c r="I36" s="362" t="n">
        <f aca="false">I22*100/((VLOOKUP(I$16,'Set up'!$A$50:$B$54,2,0)))</f>
        <v>0</v>
      </c>
      <c r="J36" s="362"/>
      <c r="K36" s="363" t="n">
        <f aca="false">K22*100/((VLOOKUP(K$16,'Set up'!$A$50:$B$54,2,0)))</f>
        <v>0</v>
      </c>
      <c r="L36" s="364"/>
      <c r="M36" s="363" t="n">
        <f aca="false">M22*100/((VLOOKUP(M$16,'Set up'!$A$50:$B$54,2,0)))</f>
        <v>0</v>
      </c>
      <c r="N36" s="364"/>
      <c r="O36" s="363" t="n">
        <f aca="false">O22*100/((VLOOKUP(O$16,'Set up'!$A$50:$B$54,2,0)))</f>
        <v>0</v>
      </c>
      <c r="P36" s="364"/>
      <c r="Q36" s="363" t="n">
        <f aca="false">Q22*100/((VLOOKUP(Q$16,'Set up'!$A$50:$B$54,2,0)))</f>
        <v>0</v>
      </c>
      <c r="R36" s="364"/>
    </row>
    <row r="37" s="26" customFormat="true" ht="14.65" hidden="false" customHeight="true" outlineLevel="0" collapsed="false">
      <c r="E37" s="360" t="str">
        <f aca="false">B23</f>
        <v>Bull Calves</v>
      </c>
      <c r="F37" s="361"/>
      <c r="G37" s="365" t="n">
        <f aca="false">G23*(1/INDEX('Set up'!$D$45:$O$45,1,$G$1))</f>
        <v>0</v>
      </c>
      <c r="H37" s="366"/>
      <c r="I37" s="367" t="n">
        <f aca="false">I23*100/((VLOOKUP(I$16,'Set up'!$A$50:$B$54,2,0)))</f>
        <v>0</v>
      </c>
      <c r="J37" s="367"/>
      <c r="K37" s="365" t="n">
        <f aca="false">K23*100/((VLOOKUP(K$16,'Set up'!$A$50:$B$54,2,0)))</f>
        <v>0</v>
      </c>
      <c r="L37" s="366"/>
      <c r="M37" s="365" t="n">
        <f aca="false">M23*100/((VLOOKUP(M$16,'Set up'!$A$50:$B$54,2,0)))</f>
        <v>0</v>
      </c>
      <c r="N37" s="366"/>
      <c r="O37" s="365" t="n">
        <f aca="false">O23*100/((VLOOKUP(O$16,'Set up'!$A$50:$B$54,2,0)))</f>
        <v>0</v>
      </c>
      <c r="P37" s="366"/>
      <c r="Q37" s="365" t="n">
        <f aca="false">Q23*100/((VLOOKUP(Q$16,'Set up'!$A$50:$B$54,2,0)))</f>
        <v>0</v>
      </c>
      <c r="R37" s="366"/>
    </row>
    <row r="38" s="86" customFormat="true" ht="14.95" hidden="false" customHeight="true" outlineLevel="0" collapsed="false">
      <c r="B38" s="368"/>
      <c r="C38" s="369"/>
      <c r="D38" s="370"/>
      <c r="E38" s="370"/>
      <c r="F38" s="371" t="s">
        <v>191</v>
      </c>
      <c r="G38" s="372" t="n">
        <f aca="false">(($G17*$D17)+($G18*$D18)+($G19*$D19)+($G20*$D20)+($G21*$D21)+($G22*$D22)+($G23*$D23))*(1/INDEX('Set up'!$D45:$O45,1,$G$1))</f>
        <v>0</v>
      </c>
      <c r="H38" s="372"/>
      <c r="I38" s="373" t="n">
        <f aca="false">((I17*$D17)+(I18*$D18)+(I19*$D19)+(I20*$D20)+(I21*$D21)+(I22*$D22)+(I23*$D23))*(100/VLOOKUP($F6,'Set up'!$A$50:$C$54,2,0))</f>
        <v>0</v>
      </c>
      <c r="J38" s="374"/>
      <c r="K38" s="373" t="n">
        <f aca="false">((K17*$D17)+(K18*$D18)+(K19*$D19)+(K20*$D20)+(K21*$D21)+(K22*$D22)+(K23*$D23))*(100/VLOOKUP($F7,'Set up'!$A$50:$C$54,2,0))</f>
        <v>0</v>
      </c>
      <c r="L38" s="374"/>
      <c r="M38" s="373" t="n">
        <f aca="false">((M17*$D17)+(M18*$D18)+(M19*$D19)+(M20*$D20)+(M21*$D21)+(M22*$D22)+(M23*$D23))*(100/VLOOKUP($F8,'Set up'!$A$50:$C$54,2,0))</f>
        <v>0</v>
      </c>
      <c r="N38" s="374"/>
      <c r="O38" s="373" t="n">
        <f aca="false">((O17*$D17)+(O18*$D18)+(O19*$D19)+(O20*$D20)+(O21*$D21)+(O22*$D22)+(O23*$D23))*(100/VLOOKUP($F9,'Set up'!$A$50:$C$54,2,0))</f>
        <v>0</v>
      </c>
      <c r="P38" s="374"/>
      <c r="Q38" s="373" t="n">
        <f aca="false">((Q17*$D17)+(Q18*$D18)+(Q19*$D19)+(Q20*$D20)+(Q21*$D21)+(Q22*$D22)+(Q23*$D23))*(100/VLOOKUP($F10,'Set up'!$A$50:$C$54,2,0))</f>
        <v>0</v>
      </c>
      <c r="R38" s="374"/>
      <c r="S38" s="308"/>
    </row>
    <row r="39" s="26" customFormat="true" ht="14.95" hidden="false" customHeight="true" outlineLevel="0" collapsed="false">
      <c r="B39" s="375"/>
      <c r="C39" s="376"/>
      <c r="D39" s="376"/>
      <c r="E39" s="376"/>
      <c r="F39" s="377" t="s">
        <v>192</v>
      </c>
      <c r="G39" s="378" t="n">
        <f aca="false">G38*$C$5</f>
        <v>0</v>
      </c>
      <c r="H39" s="378"/>
      <c r="I39" s="379" t="n">
        <f aca="false">I38*$C$5</f>
        <v>0</v>
      </c>
      <c r="J39" s="380"/>
      <c r="K39" s="379" t="n">
        <f aca="false">K38*$C$5</f>
        <v>0</v>
      </c>
      <c r="L39" s="380"/>
      <c r="M39" s="379" t="n">
        <f aca="false">M38*$C$5</f>
        <v>0</v>
      </c>
      <c r="N39" s="380"/>
      <c r="O39" s="379" t="n">
        <f aca="false">O38*$C$5</f>
        <v>0</v>
      </c>
      <c r="P39" s="380"/>
      <c r="Q39" s="379" t="n">
        <f aca="false">Q38*$C$5</f>
        <v>0</v>
      </c>
      <c r="R39" s="380"/>
    </row>
    <row r="40" s="26" customFormat="true" ht="14.95" hidden="false" customHeight="true" outlineLevel="0" collapsed="false">
      <c r="B40" s="26" t="s">
        <v>193</v>
      </c>
    </row>
    <row r="41" s="26" customFormat="true" ht="14.75" hidden="false" customHeight="true" outlineLevel="0" collapsed="false"/>
    <row r="42" customFormat="false" ht="14.75" hidden="false" customHeight="true" outlineLevel="0" collapsed="false">
      <c r="Q42" s="36"/>
      <c r="R42" s="36"/>
      <c r="S42" s="28"/>
    </row>
    <row r="43" s="26" customFormat="true" ht="32" hidden="false" customHeight="true" outlineLevel="0" collapsed="false">
      <c r="B43" s="185" t="s">
        <v>194</v>
      </c>
    </row>
    <row r="44" s="26" customFormat="true" ht="32" hidden="false" customHeight="true" outlineLevel="0" collapsed="false">
      <c r="B44" s="185"/>
    </row>
    <row r="45" s="26" customFormat="true" ht="14.65" hidden="false" customHeight="true" outlineLevel="0" collapsed="false">
      <c r="B45" s="28"/>
      <c r="C45" s="214"/>
      <c r="D45" s="381"/>
      <c r="E45" s="381"/>
      <c r="F45" s="382" t="s">
        <v>195</v>
      </c>
      <c r="G45" s="383" t="n">
        <f aca="true">IF(G1=1,'Set up'!$D$35,INDIRECT("period"&amp;$G$1-1&amp;"!G46"))</f>
        <v>8487</v>
      </c>
      <c r="H45" s="384" t="s">
        <v>196</v>
      </c>
      <c r="I45" s="385"/>
      <c r="J45" s="386"/>
      <c r="K45" s="190" t="str">
        <f aca="false">IF(G1=1,"*NB: For Period1, enter the opening  Av Farm Cover in cell D37 in 'Set up'","NB: Opening av farm cover is the previous period's forecasted closing av farm cover")</f>
        <v>NB: Opening av farm cover is the previous period's forecasted closing av farm cover</v>
      </c>
      <c r="P45" s="28"/>
      <c r="V45" s="322"/>
      <c r="W45" s="2"/>
    </row>
    <row r="46" s="26" customFormat="true" ht="14.65" hidden="false" customHeight="true" outlineLevel="0" collapsed="false">
      <c r="B46" s="28"/>
      <c r="C46" s="387"/>
      <c r="D46" s="388"/>
      <c r="E46" s="388"/>
      <c r="F46" s="389" t="s">
        <v>197</v>
      </c>
      <c r="G46" s="390" t="n">
        <f aca="false">($G$45+ ($C$5*$C$12) -(G39/C11))</f>
        <v>10192</v>
      </c>
      <c r="H46" s="391" t="s">
        <v>196</v>
      </c>
      <c r="I46" s="392"/>
      <c r="J46" s="393"/>
      <c r="K46" s="394"/>
      <c r="P46" s="28"/>
    </row>
    <row r="47" s="26" customFormat="true" ht="14.65" hidden="false" customHeight="true" outlineLevel="0" collapsed="false">
      <c r="B47" s="28"/>
      <c r="C47" s="395"/>
      <c r="D47" s="396"/>
      <c r="E47" s="396"/>
      <c r="F47" s="397" t="s">
        <v>198</v>
      </c>
      <c r="G47" s="398" t="n">
        <f aca="false">INDEX('Set up'!$D37:$O37,1,G1)</f>
        <v>2200</v>
      </c>
      <c r="H47" s="399" t="s">
        <v>196</v>
      </c>
      <c r="I47" s="400"/>
      <c r="J47" s="401"/>
      <c r="K47" s="394"/>
      <c r="P47" s="308"/>
      <c r="V47" s="322"/>
    </row>
    <row r="48" s="26" customFormat="true" ht="14.65" hidden="false" customHeight="true" outlineLevel="0" collapsed="false">
      <c r="B48" s="28"/>
      <c r="C48" s="224"/>
      <c r="D48" s="402"/>
      <c r="E48" s="402"/>
      <c r="F48" s="403" t="s">
        <v>199</v>
      </c>
      <c r="G48" s="404" t="n">
        <f aca="false">G46-G47</f>
        <v>7992</v>
      </c>
      <c r="H48" s="391" t="s">
        <v>196</v>
      </c>
      <c r="I48" s="392"/>
      <c r="J48" s="405"/>
      <c r="K48" s="406" t="s">
        <v>200</v>
      </c>
      <c r="P48" s="308"/>
    </row>
    <row r="49" s="26" customFormat="true" ht="14.65" hidden="false" customHeight="true" outlineLevel="0" collapsed="false">
      <c r="B49" s="28"/>
      <c r="C49" s="246"/>
      <c r="D49" s="407"/>
      <c r="E49" s="407"/>
      <c r="F49" s="408" t="s">
        <v>201</v>
      </c>
      <c r="G49" s="409" t="n">
        <f aca="false">G48*C11</f>
        <v>799200</v>
      </c>
      <c r="H49" s="410" t="str">
        <f aca="false">"kg DM total over  nett "&amp;C11&amp;" ha"</f>
        <v>kg DM total over  nett 100 ha</v>
      </c>
      <c r="I49" s="411"/>
      <c r="J49" s="412"/>
      <c r="K49" s="394"/>
      <c r="P49" s="308"/>
      <c r="Q49" s="26" t="str">
        <f aca="false">CONCATENATE(Q43,S43)</f>
        <v/>
      </c>
    </row>
  </sheetData>
  <sheetProtection sheet="true" objects="true" scenarios="true" selectLockedCells="true"/>
  <mergeCells count="1">
    <mergeCell ref="Y15:AD15"/>
  </mergeCells>
  <dataValidations count="4">
    <dataValidation allowBlank="false" operator="equal" showDropDown="false" showErrorMessage="false" showInputMessage="false" sqref="F6 F8:F10" type="list">
      <formula1>'Set up'!$A$50:$A$54</formula1>
      <formula2>0</formula2>
    </dataValidation>
    <dataValidation allowBlank="false" operator="equal" showDropDown="false" showErrorMessage="false" showInputMessage="false" sqref="F7" type="list">
      <formula1>'Set up'!$A$50:$A$54</formula1>
      <formula2>0</formula2>
    </dataValidation>
    <dataValidation allowBlank="true" operator="equal" showDropDown="false" showErrorMessage="false" showInputMessage="false" sqref="B17" type="list">
      <formula1>'Set up'!$B$62:$B$90</formula1>
      <formula2>0</formula2>
    </dataValidation>
    <dataValidation allowBlank="true" operator="equal" showDropDown="false" showErrorMessage="false" showInputMessage="false" sqref="B18:B23" type="list">
      <formula1>'Set up'!$B$62:$B$89</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&amp;C&amp;"Arial,Regular"&amp;A</oddHeader>
    <oddFooter>&amp;C&amp;"Arial,Regular"Page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2864</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2015-06-13T14:55:49Z</dcterms:created>
  <dc:creator/>
  <dc:description/>
  <dc:language>en-AU</dc:language>
  <cp:lastModifiedBy/>
  <dcterms:modified xsi:type="dcterms:W3CDTF">2018-07-07T17:30:11Z</dcterms:modified>
  <cp:revision>217</cp:revision>
  <dc:subject/>
  <dc:title/>
</cp:coreProperties>
</file>